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5" yWindow="1530" windowWidth="8610" windowHeight="5340" activeTab="1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P9" i="13" l="1"/>
  <c r="AP8" i="13"/>
  <c r="AP5" i="13"/>
  <c r="BN5" i="11"/>
  <c r="BQ5" i="11" s="1"/>
  <c r="BR5" i="11" s="1"/>
  <c r="BQ4" i="11"/>
  <c r="BR4" i="11" s="1"/>
  <c r="BQ6" i="11"/>
  <c r="BR6" i="11" s="1"/>
  <c r="BQ7" i="11"/>
  <c r="BQ8" i="11"/>
  <c r="BQ9" i="11"/>
  <c r="BQ3" i="11"/>
  <c r="BR7" i="11"/>
  <c r="BR8" i="11"/>
  <c r="BR9" i="11"/>
  <c r="BR3" i="11"/>
  <c r="BP6" i="11"/>
  <c r="BP8" i="11"/>
  <c r="BP9" i="11"/>
  <c r="BO4" i="11"/>
  <c r="BP4" i="11" s="1"/>
  <c r="BO5" i="11"/>
  <c r="BP5" i="11" s="1"/>
  <c r="BO6" i="11"/>
  <c r="BO7" i="11"/>
  <c r="BP7" i="11" s="1"/>
  <c r="BO8" i="11"/>
  <c r="BO9" i="11"/>
  <c r="BO3" i="11"/>
  <c r="BP3" i="11" s="1"/>
  <c r="BN10" i="11"/>
  <c r="BQ10" i="11" s="1"/>
  <c r="BR10" i="11" s="1"/>
  <c r="AS4" i="7"/>
  <c r="AS5" i="7"/>
  <c r="AS6" i="7"/>
  <c r="AS7" i="7"/>
  <c r="AS8" i="7"/>
  <c r="AS9" i="7"/>
  <c r="AS10" i="7"/>
  <c r="AS3" i="7"/>
  <c r="AR4" i="7"/>
  <c r="AR5" i="7"/>
  <c r="AR6" i="7"/>
  <c r="AR7" i="7"/>
  <c r="AR8" i="7"/>
  <c r="AR9" i="7"/>
  <c r="AR10" i="7"/>
  <c r="AR3" i="7"/>
  <c r="AQ4" i="7"/>
  <c r="AQ5" i="7"/>
  <c r="AQ6" i="7"/>
  <c r="AQ7" i="7"/>
  <c r="AQ8" i="7"/>
  <c r="AQ9" i="7"/>
  <c r="AQ10" i="7"/>
  <c r="AQ3" i="7"/>
  <c r="AP10" i="7"/>
  <c r="AP9" i="7"/>
  <c r="AP5" i="7"/>
  <c r="AP7" i="8"/>
  <c r="AQ7" i="8" s="1"/>
  <c r="AP3" i="8"/>
  <c r="AQ3" i="8" s="1"/>
  <c r="AR4" i="8"/>
  <c r="AR5" i="8"/>
  <c r="AR6" i="8"/>
  <c r="AR8" i="8"/>
  <c r="AR9" i="8"/>
  <c r="AR3" i="8"/>
  <c r="AQ4" i="8"/>
  <c r="AQ5" i="8"/>
  <c r="AQ6" i="8"/>
  <c r="AQ8" i="8"/>
  <c r="AQ9" i="8"/>
  <c r="AP11" i="13" l="1"/>
  <c r="BO10" i="11"/>
  <c r="BP10" i="11" s="1"/>
  <c r="AR7" i="8"/>
  <c r="AP10" i="8"/>
  <c r="AR10" i="8" s="1"/>
  <c r="AQ14" i="6"/>
  <c r="AQ10" i="8" l="1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3" i="5"/>
  <c r="AR19" i="5"/>
  <c r="AS19" i="5" s="1"/>
  <c r="AQ4" i="3"/>
  <c r="AQ5" i="3"/>
  <c r="AQ6" i="3"/>
  <c r="AQ7" i="3"/>
  <c r="AQ3" i="3"/>
  <c r="AP8" i="3"/>
  <c r="AQ8" i="3" s="1"/>
  <c r="D43" i="1"/>
  <c r="E43" i="1"/>
  <c r="C43" i="1"/>
  <c r="AO9" i="13" l="1"/>
  <c r="BM5" i="11"/>
  <c r="AO7" i="8"/>
  <c r="AO10" i="8" s="1"/>
  <c r="AO3" i="8"/>
  <c r="AO10" i="7" l="1"/>
  <c r="AO9" i="7"/>
  <c r="AO8" i="13" l="1"/>
  <c r="AO5" i="13"/>
  <c r="BM10" i="11"/>
  <c r="AO5" i="7"/>
  <c r="AP14" i="6"/>
  <c r="AQ19" i="5"/>
  <c r="AO8" i="3"/>
  <c r="AO11" i="13" l="1"/>
  <c r="AN9" i="13"/>
  <c r="BL5" i="11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11" i="13" s="1"/>
  <c r="AN8" i="13"/>
  <c r="BL10" i="11"/>
  <c r="AN5" i="7"/>
  <c r="AN10" i="8"/>
  <c r="AO14" i="6"/>
  <c r="AP19" i="5"/>
  <c r="AN8" i="3"/>
  <c r="AA5" i="7" l="1"/>
  <c r="AB5" i="7"/>
  <c r="AC5" i="7"/>
  <c r="AD5" i="7"/>
  <c r="AE5" i="7"/>
  <c r="AF5" i="7"/>
  <c r="AG5" i="7"/>
  <c r="AH5" i="7"/>
  <c r="AI5" i="7"/>
  <c r="AJ5" i="7"/>
  <c r="AK5" i="7"/>
  <c r="AL5" i="7"/>
  <c r="AM5" i="7"/>
  <c r="Z5" i="7"/>
  <c r="AM9" i="13" l="1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10" i="11"/>
  <c r="BI5" i="11"/>
  <c r="AK9" i="7"/>
  <c r="AK7" i="8"/>
  <c r="AK3" i="8"/>
  <c r="AK10" i="8" s="1"/>
  <c r="AL14" i="6"/>
  <c r="AK11" i="13" l="1"/>
  <c r="AM19" i="5"/>
  <c r="AK8" i="3"/>
  <c r="AJ9" i="13" l="1"/>
  <c r="AJ8" i="13"/>
  <c r="AJ5" i="13"/>
  <c r="BH10" i="11"/>
  <c r="BH5" i="11"/>
  <c r="AJ9" i="7"/>
  <c r="AJ7" i="8"/>
  <c r="AJ3" i="8"/>
  <c r="AJ10" i="8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G7" i="8"/>
  <c r="AG3" i="8"/>
  <c r="AG8" i="13" l="1"/>
  <c r="AG5" i="13"/>
  <c r="BE10" i="11"/>
  <c r="AG10" i="8"/>
  <c r="AH14" i="6"/>
  <c r="AG11" i="13" l="1"/>
  <c r="AI19" i="5"/>
  <c r="AG8" i="3"/>
  <c r="AF9" i="13" l="1"/>
  <c r="AF9" i="7"/>
  <c r="AF7" i="8"/>
  <c r="AF3" i="8"/>
  <c r="AF8" i="13" l="1"/>
  <c r="AF5" i="13"/>
  <c r="AF11" i="13" s="1"/>
  <c r="BD10" i="11"/>
  <c r="AF10" i="8"/>
  <c r="AG14" i="6"/>
  <c r="AH19" i="5"/>
  <c r="AF8" i="3"/>
  <c r="AE9" i="13" l="1"/>
  <c r="AE8" i="13"/>
  <c r="AE5" i="13"/>
  <c r="BC5" i="11"/>
  <c r="BC10" i="11"/>
  <c r="AE9" i="7"/>
  <c r="AE7" i="8"/>
  <c r="AE10" i="8"/>
  <c r="AE3" i="8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A9" i="7"/>
  <c r="AA7" i="8"/>
  <c r="AA10" i="8" s="1"/>
  <c r="AA3" i="8"/>
  <c r="AY10" i="11"/>
  <c r="AB14" i="6"/>
  <c r="AA11" i="13" l="1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11" i="13" s="1"/>
  <c r="J9" i="13"/>
  <c r="AH5" i="11"/>
  <c r="AH10" i="11"/>
  <c r="J10" i="7"/>
  <c r="J9" i="7"/>
  <c r="J7" i="8"/>
  <c r="J3" i="8"/>
  <c r="K14" i="6"/>
  <c r="L19" i="5"/>
  <c r="J8" i="3"/>
  <c r="J10" i="8" l="1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10" i="11"/>
  <c r="AE5" i="1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<sst xmlns="http://schemas.openxmlformats.org/spreadsheetml/2006/main" count="535" uniqueCount="123">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</sst>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6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  <xf numFmtId="0" fontId="27" fillId="36" borderId="1" xfId="0" applyFont="1" applyFill="1" applyBorder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'!$A$30:$B$42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'total and gender '!$D$30:$D$42</c:f>
              <c:numCache>
                <c:formatCode>#,##0</c:formatCode>
                <c:ptCount val="13"/>
                <c:pt idx="0">
                  <c:v>8053</c:v>
                </c:pt>
                <c:pt idx="1">
                  <c:v>7968</c:v>
                </c:pt>
                <c:pt idx="2">
                  <c:v>7975</c:v>
                </c:pt>
                <c:pt idx="3">
                  <c:v>7739</c:v>
                </c:pt>
                <c:pt idx="4">
                  <c:v>7518</c:v>
                </c:pt>
                <c:pt idx="5">
                  <c:v>7491</c:v>
                </c:pt>
                <c:pt idx="6">
                  <c:v>10842</c:v>
                </c:pt>
                <c:pt idx="7">
                  <c:v>11144</c:v>
                </c:pt>
                <c:pt idx="8">
                  <c:v>11522</c:v>
                </c:pt>
                <c:pt idx="9">
                  <c:v>11203</c:v>
                </c:pt>
                <c:pt idx="10">
                  <c:v>11658</c:v>
                </c:pt>
                <c:pt idx="11">
                  <c:v>12774</c:v>
                </c:pt>
                <c:pt idx="12">
                  <c:v>13242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'!$A$30:$B$42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'total and gender '!$E$30:$E$42</c:f>
              <c:numCache>
                <c:formatCode>#,##0</c:formatCode>
                <c:ptCount val="13"/>
                <c:pt idx="0">
                  <c:v>9554</c:v>
                </c:pt>
                <c:pt idx="1">
                  <c:v>10992</c:v>
                </c:pt>
                <c:pt idx="2">
                  <c:v>12607</c:v>
                </c:pt>
                <c:pt idx="3">
                  <c:v>12144</c:v>
                </c:pt>
                <c:pt idx="4">
                  <c:v>9450</c:v>
                </c:pt>
                <c:pt idx="5">
                  <c:v>9053</c:v>
                </c:pt>
                <c:pt idx="6">
                  <c:v>13653</c:v>
                </c:pt>
                <c:pt idx="7">
                  <c:v>14141</c:v>
                </c:pt>
                <c:pt idx="8">
                  <c:v>14692</c:v>
                </c:pt>
                <c:pt idx="9">
                  <c:v>14417</c:v>
                </c:pt>
                <c:pt idx="10">
                  <c:v>14695</c:v>
                </c:pt>
                <c:pt idx="11">
                  <c:v>15817</c:v>
                </c:pt>
                <c:pt idx="12">
                  <c:v>16362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'!$A$30:$B$42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'total and gender '!$C$30:$C$42</c:f>
              <c:numCache>
                <c:formatCode>#,##0</c:formatCode>
                <c:ptCount val="13"/>
                <c:pt idx="0">
                  <c:v>17607</c:v>
                </c:pt>
                <c:pt idx="1">
                  <c:v>18960</c:v>
                </c:pt>
                <c:pt idx="2">
                  <c:v>20582</c:v>
                </c:pt>
                <c:pt idx="3">
                  <c:v>19883</c:v>
                </c:pt>
                <c:pt idx="4">
                  <c:v>16968</c:v>
                </c:pt>
                <c:pt idx="5">
                  <c:v>16544</c:v>
                </c:pt>
                <c:pt idx="6">
                  <c:v>24495</c:v>
                </c:pt>
                <c:pt idx="7">
                  <c:v>25285</c:v>
                </c:pt>
                <c:pt idx="8">
                  <c:v>26214</c:v>
                </c:pt>
                <c:pt idx="9">
                  <c:v>25620</c:v>
                </c:pt>
                <c:pt idx="10">
                  <c:v>26353</c:v>
                </c:pt>
                <c:pt idx="11">
                  <c:v>28591</c:v>
                </c:pt>
                <c:pt idx="12">
                  <c:v>29604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43904"/>
        <c:axId val="199645440"/>
      </c:lineChart>
      <c:catAx>
        <c:axId val="1996439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99645440"/>
        <c:crosses val="autoZero"/>
        <c:auto val="1"/>
        <c:lblAlgn val="ctr"/>
        <c:lblOffset val="100"/>
        <c:noMultiLvlLbl val="0"/>
      </c:catAx>
      <c:valAx>
        <c:axId val="199645440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643904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'!$AD$3:$AP$3</c:f>
              <c:numCache>
                <c:formatCode>General</c:formatCode>
                <c:ptCount val="13"/>
                <c:pt idx="0">
                  <c:v>6929</c:v>
                </c:pt>
                <c:pt idx="1">
                  <c:v>7540</c:v>
                </c:pt>
                <c:pt idx="2">
                  <c:v>8179</c:v>
                </c:pt>
                <c:pt idx="3">
                  <c:v>7922</c:v>
                </c:pt>
                <c:pt idx="4">
                  <c:v>6840</c:v>
                </c:pt>
                <c:pt idx="5">
                  <c:v>6306</c:v>
                </c:pt>
                <c:pt idx="6">
                  <c:v>6231</c:v>
                </c:pt>
                <c:pt idx="7">
                  <c:v>5893</c:v>
                </c:pt>
                <c:pt idx="8">
                  <c:v>5943</c:v>
                </c:pt>
                <c:pt idx="9">
                  <c:v>5890</c:v>
                </c:pt>
                <c:pt idx="10">
                  <c:v>6416</c:v>
                </c:pt>
                <c:pt idx="11">
                  <c:v>7143</c:v>
                </c:pt>
                <c:pt idx="12">
                  <c:v>7576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'!$AD$4:$AP$4</c:f>
              <c:numCache>
                <c:formatCode>General</c:formatCode>
                <c:ptCount val="13"/>
                <c:pt idx="0">
                  <c:v>570</c:v>
                </c:pt>
                <c:pt idx="1">
                  <c:v>567</c:v>
                </c:pt>
                <c:pt idx="2">
                  <c:v>668</c:v>
                </c:pt>
                <c:pt idx="3">
                  <c:v>641</c:v>
                </c:pt>
                <c:pt idx="4">
                  <c:v>529</c:v>
                </c:pt>
                <c:pt idx="5">
                  <c:v>843</c:v>
                </c:pt>
                <c:pt idx="6">
                  <c:v>5679</c:v>
                </c:pt>
                <c:pt idx="7">
                  <c:v>6256</c:v>
                </c:pt>
                <c:pt idx="8">
                  <c:v>6524</c:v>
                </c:pt>
                <c:pt idx="9">
                  <c:v>6335</c:v>
                </c:pt>
                <c:pt idx="10">
                  <c:v>6162</c:v>
                </c:pt>
                <c:pt idx="11">
                  <c:v>6380</c:v>
                </c:pt>
                <c:pt idx="12">
                  <c:v>6346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'!$AD$5:$AP$5</c:f>
              <c:numCache>
                <c:formatCode>General</c:formatCode>
                <c:ptCount val="13"/>
                <c:pt idx="0">
                  <c:v>2955</c:v>
                </c:pt>
                <c:pt idx="1">
                  <c:v>3149</c:v>
                </c:pt>
                <c:pt idx="2">
                  <c:v>3369</c:v>
                </c:pt>
                <c:pt idx="3">
                  <c:v>3223</c:v>
                </c:pt>
                <c:pt idx="4">
                  <c:v>2762</c:v>
                </c:pt>
                <c:pt idx="5">
                  <c:v>2710</c:v>
                </c:pt>
                <c:pt idx="6">
                  <c:v>4139</c:v>
                </c:pt>
                <c:pt idx="7">
                  <c:v>4171</c:v>
                </c:pt>
                <c:pt idx="8">
                  <c:v>4433</c:v>
                </c:pt>
                <c:pt idx="9">
                  <c:v>4394</c:v>
                </c:pt>
                <c:pt idx="10">
                  <c:v>4527</c:v>
                </c:pt>
                <c:pt idx="11">
                  <c:v>4862</c:v>
                </c:pt>
                <c:pt idx="12">
                  <c:v>5099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'!$AD$6:$AP$6</c:f>
              <c:numCache>
                <c:formatCode>General</c:formatCode>
                <c:ptCount val="13"/>
                <c:pt idx="0">
                  <c:v>5254</c:v>
                </c:pt>
                <c:pt idx="1">
                  <c:v>5837</c:v>
                </c:pt>
                <c:pt idx="2">
                  <c:v>6382</c:v>
                </c:pt>
                <c:pt idx="3">
                  <c:v>6153</c:v>
                </c:pt>
                <c:pt idx="4">
                  <c:v>5139</c:v>
                </c:pt>
                <c:pt idx="5">
                  <c:v>4922</c:v>
                </c:pt>
                <c:pt idx="6">
                  <c:v>5142</c:v>
                </c:pt>
                <c:pt idx="7">
                  <c:v>5061</c:v>
                </c:pt>
                <c:pt idx="8">
                  <c:v>5185</c:v>
                </c:pt>
                <c:pt idx="9">
                  <c:v>5114</c:v>
                </c:pt>
                <c:pt idx="10">
                  <c:v>5390</c:v>
                </c:pt>
                <c:pt idx="11">
                  <c:v>5992</c:v>
                </c:pt>
                <c:pt idx="12">
                  <c:v>6402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'!$AD$7:$AP$7</c:f>
              <c:numCache>
                <c:formatCode>General</c:formatCode>
                <c:ptCount val="13"/>
                <c:pt idx="0">
                  <c:v>1899</c:v>
                </c:pt>
                <c:pt idx="1">
                  <c:v>1867</c:v>
                </c:pt>
                <c:pt idx="2">
                  <c:v>1984</c:v>
                </c:pt>
                <c:pt idx="3">
                  <c:v>1944</c:v>
                </c:pt>
                <c:pt idx="4">
                  <c:v>1697</c:v>
                </c:pt>
                <c:pt idx="5">
                  <c:v>1763</c:v>
                </c:pt>
                <c:pt idx="6">
                  <c:v>3304</c:v>
                </c:pt>
                <c:pt idx="7">
                  <c:v>3904</c:v>
                </c:pt>
                <c:pt idx="8">
                  <c:v>4129</c:v>
                </c:pt>
                <c:pt idx="9">
                  <c:v>3887</c:v>
                </c:pt>
                <c:pt idx="10">
                  <c:v>3858</c:v>
                </c:pt>
                <c:pt idx="11">
                  <c:v>4214</c:v>
                </c:pt>
                <c:pt idx="12">
                  <c:v>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7408"/>
        <c:axId val="199463296"/>
      </c:lineChart>
      <c:catAx>
        <c:axId val="1994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9463296"/>
        <c:crosses val="autoZero"/>
        <c:auto val="1"/>
        <c:lblAlgn val="ctr"/>
        <c:lblOffset val="100"/>
        <c:noMultiLvlLbl val="0"/>
      </c:catAx>
      <c:valAx>
        <c:axId val="1994632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9457408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1815061578842"/>
          <c:y val="0.2386713292258406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'!$AF$1:$AR$2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'οικονομική '!$AF$9:$AR$9</c:f>
              <c:numCache>
                <c:formatCode>General</c:formatCode>
                <c:ptCount val="13"/>
                <c:pt idx="0">
                  <c:v>3658</c:v>
                </c:pt>
                <c:pt idx="1">
                  <c:v>3564</c:v>
                </c:pt>
                <c:pt idx="2">
                  <c:v>3623</c:v>
                </c:pt>
                <c:pt idx="3">
                  <c:v>3586</c:v>
                </c:pt>
                <c:pt idx="4">
                  <c:v>3637</c:v>
                </c:pt>
                <c:pt idx="5">
                  <c:v>3610</c:v>
                </c:pt>
                <c:pt idx="6">
                  <c:v>4072</c:v>
                </c:pt>
                <c:pt idx="7">
                  <c:v>3969</c:v>
                </c:pt>
                <c:pt idx="8">
                  <c:v>4202</c:v>
                </c:pt>
                <c:pt idx="9">
                  <c:v>4212</c:v>
                </c:pt>
                <c:pt idx="10">
                  <c:v>4400</c:v>
                </c:pt>
                <c:pt idx="11">
                  <c:v>4898</c:v>
                </c:pt>
                <c:pt idx="12">
                  <c:v>5162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'!$AF$1:$AR$2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'οικονομική '!$AF$11:$AR$11</c:f>
              <c:numCache>
                <c:formatCode>General</c:formatCode>
                <c:ptCount val="13"/>
                <c:pt idx="0">
                  <c:v>2108</c:v>
                </c:pt>
                <c:pt idx="1">
                  <c:v>1972</c:v>
                </c:pt>
                <c:pt idx="2">
                  <c:v>1961</c:v>
                </c:pt>
                <c:pt idx="3">
                  <c:v>1872</c:v>
                </c:pt>
                <c:pt idx="4">
                  <c:v>1911</c:v>
                </c:pt>
                <c:pt idx="5">
                  <c:v>2319</c:v>
                </c:pt>
                <c:pt idx="6">
                  <c:v>8292</c:v>
                </c:pt>
                <c:pt idx="7">
                  <c:v>9290</c:v>
                </c:pt>
                <c:pt idx="8">
                  <c:v>9632</c:v>
                </c:pt>
                <c:pt idx="9">
                  <c:v>9214</c:v>
                </c:pt>
                <c:pt idx="10">
                  <c:v>9028</c:v>
                </c:pt>
                <c:pt idx="11">
                  <c:v>9457</c:v>
                </c:pt>
                <c:pt idx="12">
                  <c:v>9293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'!$AF$1:$AR$2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'οικονομική '!$AF$15:$AR$15</c:f>
              <c:numCache>
                <c:formatCode>General</c:formatCode>
                <c:ptCount val="13"/>
                <c:pt idx="0">
                  <c:v>1144</c:v>
                </c:pt>
                <c:pt idx="1">
                  <c:v>1777</c:v>
                </c:pt>
                <c:pt idx="2">
                  <c:v>2202</c:v>
                </c:pt>
                <c:pt idx="3">
                  <c:v>2125</c:v>
                </c:pt>
                <c:pt idx="4">
                  <c:v>1050</c:v>
                </c:pt>
                <c:pt idx="5">
                  <c:v>826</c:v>
                </c:pt>
                <c:pt idx="6">
                  <c:v>922</c:v>
                </c:pt>
                <c:pt idx="7">
                  <c:v>1069</c:v>
                </c:pt>
                <c:pt idx="8">
                  <c:v>1085</c:v>
                </c:pt>
                <c:pt idx="9">
                  <c:v>1003</c:v>
                </c:pt>
                <c:pt idx="10">
                  <c:v>1034</c:v>
                </c:pt>
                <c:pt idx="11">
                  <c:v>1149</c:v>
                </c:pt>
                <c:pt idx="12">
                  <c:v>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22944"/>
        <c:axId val="199537024"/>
      </c:lineChart>
      <c:catAx>
        <c:axId val="1995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9537024"/>
        <c:crosses val="autoZero"/>
        <c:auto val="1"/>
        <c:lblAlgn val="ctr"/>
        <c:lblOffset val="100"/>
        <c:noMultiLvlLbl val="0"/>
      </c:catAx>
      <c:valAx>
        <c:axId val="1995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952294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επάγγελμα!$AE$1:$AQ$2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επάγγελμα!$AE$4:$AQ$4</c:f>
              <c:numCache>
                <c:formatCode>General</c:formatCode>
                <c:ptCount val="13"/>
                <c:pt idx="0">
                  <c:v>1813</c:v>
                </c:pt>
                <c:pt idx="1">
                  <c:v>2731</c:v>
                </c:pt>
                <c:pt idx="2">
                  <c:v>3596</c:v>
                </c:pt>
                <c:pt idx="3">
                  <c:v>3481</c:v>
                </c:pt>
                <c:pt idx="4">
                  <c:v>2104</c:v>
                </c:pt>
                <c:pt idx="5">
                  <c:v>1735</c:v>
                </c:pt>
                <c:pt idx="6">
                  <c:v>1719</c:v>
                </c:pt>
                <c:pt idx="7">
                  <c:v>1724</c:v>
                </c:pt>
                <c:pt idx="8">
                  <c:v>1702</c:v>
                </c:pt>
                <c:pt idx="9">
                  <c:v>1728</c:v>
                </c:pt>
                <c:pt idx="10">
                  <c:v>1918</c:v>
                </c:pt>
                <c:pt idx="11">
                  <c:v>2246</c:v>
                </c:pt>
                <c:pt idx="12">
                  <c:v>2398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επάγγελμα!$AE$1:$AQ$2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επάγγελμα!$AE$6:$AQ$6</c:f>
              <c:numCache>
                <c:formatCode>General</c:formatCode>
                <c:ptCount val="13"/>
                <c:pt idx="0">
                  <c:v>3199</c:v>
                </c:pt>
                <c:pt idx="1">
                  <c:v>3112</c:v>
                </c:pt>
                <c:pt idx="2">
                  <c:v>3417</c:v>
                </c:pt>
                <c:pt idx="3">
                  <c:v>3236</c:v>
                </c:pt>
                <c:pt idx="4">
                  <c:v>2890</c:v>
                </c:pt>
                <c:pt idx="5">
                  <c:v>2865</c:v>
                </c:pt>
                <c:pt idx="6">
                  <c:v>3843</c:v>
                </c:pt>
                <c:pt idx="7">
                  <c:v>3914</c:v>
                </c:pt>
                <c:pt idx="8">
                  <c:v>3980</c:v>
                </c:pt>
                <c:pt idx="9">
                  <c:v>3859</c:v>
                </c:pt>
                <c:pt idx="10">
                  <c:v>4001</c:v>
                </c:pt>
                <c:pt idx="11">
                  <c:v>4325</c:v>
                </c:pt>
                <c:pt idx="12">
                  <c:v>4567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επάγγελμα!$AE$1:$AQ$2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επάγγελμα!$AE$7:$AQ$7</c:f>
              <c:numCache>
                <c:formatCode>General</c:formatCode>
                <c:ptCount val="13"/>
                <c:pt idx="0">
                  <c:v>3952</c:v>
                </c:pt>
                <c:pt idx="1">
                  <c:v>4425</c:v>
                </c:pt>
                <c:pt idx="2">
                  <c:v>4589</c:v>
                </c:pt>
                <c:pt idx="3">
                  <c:v>4551</c:v>
                </c:pt>
                <c:pt idx="4">
                  <c:v>3809</c:v>
                </c:pt>
                <c:pt idx="5">
                  <c:v>3896</c:v>
                </c:pt>
                <c:pt idx="6">
                  <c:v>7692</c:v>
                </c:pt>
                <c:pt idx="7">
                  <c:v>8117</c:v>
                </c:pt>
                <c:pt idx="8">
                  <c:v>8556</c:v>
                </c:pt>
                <c:pt idx="9">
                  <c:v>8305</c:v>
                </c:pt>
                <c:pt idx="10">
                  <c:v>8454</c:v>
                </c:pt>
                <c:pt idx="11">
                  <c:v>9159</c:v>
                </c:pt>
                <c:pt idx="12">
                  <c:v>9381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επάγγελμα!$AE$1:$AQ$2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επάγγελμα!$AE$9:$AQ$9</c:f>
              <c:numCache>
                <c:formatCode>General</c:formatCode>
                <c:ptCount val="13"/>
                <c:pt idx="0">
                  <c:v>1260</c:v>
                </c:pt>
                <c:pt idx="1">
                  <c:v>1211</c:v>
                </c:pt>
                <c:pt idx="2">
                  <c:v>1173</c:v>
                </c:pt>
                <c:pt idx="3">
                  <c:v>1111</c:v>
                </c:pt>
                <c:pt idx="4">
                  <c:v>1097</c:v>
                </c:pt>
                <c:pt idx="5">
                  <c:v>1068</c:v>
                </c:pt>
                <c:pt idx="6">
                  <c:v>1144</c:v>
                </c:pt>
                <c:pt idx="7">
                  <c:v>1155</c:v>
                </c:pt>
                <c:pt idx="8">
                  <c:v>1179</c:v>
                </c:pt>
                <c:pt idx="9">
                  <c:v>1145</c:v>
                </c:pt>
                <c:pt idx="10">
                  <c:v>1258</c:v>
                </c:pt>
                <c:pt idx="11">
                  <c:v>1405</c:v>
                </c:pt>
                <c:pt idx="12">
                  <c:v>1474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επάγγελμα!$AE$1:$AQ$2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επάγγελμα!$AE$11:$AQ$11</c:f>
              <c:numCache>
                <c:formatCode>General</c:formatCode>
                <c:ptCount val="13"/>
                <c:pt idx="0">
                  <c:v>3240</c:v>
                </c:pt>
                <c:pt idx="1">
                  <c:v>3242</c:v>
                </c:pt>
                <c:pt idx="2">
                  <c:v>3539</c:v>
                </c:pt>
                <c:pt idx="3">
                  <c:v>3312</c:v>
                </c:pt>
                <c:pt idx="4">
                  <c:v>3094</c:v>
                </c:pt>
                <c:pt idx="5">
                  <c:v>3242</c:v>
                </c:pt>
                <c:pt idx="6">
                  <c:v>5690</c:v>
                </c:pt>
                <c:pt idx="7">
                  <c:v>6012</c:v>
                </c:pt>
                <c:pt idx="8">
                  <c:v>6279</c:v>
                </c:pt>
                <c:pt idx="9">
                  <c:v>6104</c:v>
                </c:pt>
                <c:pt idx="10">
                  <c:v>6062</c:v>
                </c:pt>
                <c:pt idx="11">
                  <c:v>6433</c:v>
                </c:pt>
                <c:pt idx="12">
                  <c:v>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02176"/>
        <c:axId val="199604096"/>
      </c:lineChart>
      <c:catAx>
        <c:axId val="19960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99604096"/>
        <c:crosses val="autoZero"/>
        <c:auto val="1"/>
        <c:lblAlgn val="ctr"/>
        <c:lblOffset val="100"/>
        <c:noMultiLvlLbl val="0"/>
      </c:catAx>
      <c:valAx>
        <c:axId val="199604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960217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'!$AD$3:$AP$3</c:f>
              <c:numCache>
                <c:formatCode>#,##0</c:formatCode>
                <c:ptCount val="13"/>
                <c:pt idx="0">
                  <c:v>855</c:v>
                </c:pt>
                <c:pt idx="1">
                  <c:v>865</c:v>
                </c:pt>
                <c:pt idx="2">
                  <c:v>937</c:v>
                </c:pt>
                <c:pt idx="3">
                  <c:v>950</c:v>
                </c:pt>
                <c:pt idx="4">
                  <c:v>960</c:v>
                </c:pt>
                <c:pt idx="5">
                  <c:v>919</c:v>
                </c:pt>
                <c:pt idx="6">
                  <c:v>1537</c:v>
                </c:pt>
                <c:pt idx="7">
                  <c:v>1503</c:v>
                </c:pt>
                <c:pt idx="8">
                  <c:v>1553</c:v>
                </c:pt>
                <c:pt idx="9">
                  <c:v>1509</c:v>
                </c:pt>
                <c:pt idx="10">
                  <c:v>1555</c:v>
                </c:pt>
                <c:pt idx="11">
                  <c:v>1729</c:v>
                </c:pt>
                <c:pt idx="12">
                  <c:v>1820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'!$AD$4:$AP$4</c:f>
              <c:numCache>
                <c:formatCode>#,##0</c:formatCode>
                <c:ptCount val="13"/>
                <c:pt idx="0">
                  <c:v>2089</c:v>
                </c:pt>
                <c:pt idx="1">
                  <c:v>2260</c:v>
                </c:pt>
                <c:pt idx="2">
                  <c:v>2588</c:v>
                </c:pt>
                <c:pt idx="3">
                  <c:v>2528</c:v>
                </c:pt>
                <c:pt idx="4">
                  <c:v>2109</c:v>
                </c:pt>
                <c:pt idx="5">
                  <c:v>2022</c:v>
                </c:pt>
                <c:pt idx="6">
                  <c:v>2970</c:v>
                </c:pt>
                <c:pt idx="7">
                  <c:v>3082</c:v>
                </c:pt>
                <c:pt idx="8">
                  <c:v>3257</c:v>
                </c:pt>
                <c:pt idx="9">
                  <c:v>3191</c:v>
                </c:pt>
                <c:pt idx="10">
                  <c:v>3375</c:v>
                </c:pt>
                <c:pt idx="11">
                  <c:v>3820</c:v>
                </c:pt>
                <c:pt idx="12">
                  <c:v>4016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'!$AD$5:$AP$5</c:f>
              <c:numCache>
                <c:formatCode>#,##0</c:formatCode>
                <c:ptCount val="13"/>
                <c:pt idx="0">
                  <c:v>4649</c:v>
                </c:pt>
                <c:pt idx="1">
                  <c:v>5554</c:v>
                </c:pt>
                <c:pt idx="2">
                  <c:v>6199</c:v>
                </c:pt>
                <c:pt idx="3">
                  <c:v>5962</c:v>
                </c:pt>
                <c:pt idx="4">
                  <c:v>4687</c:v>
                </c:pt>
                <c:pt idx="5">
                  <c:v>4478</c:v>
                </c:pt>
                <c:pt idx="6">
                  <c:v>6427</c:v>
                </c:pt>
                <c:pt idx="7">
                  <c:v>6550</c:v>
                </c:pt>
                <c:pt idx="8">
                  <c:v>6759</c:v>
                </c:pt>
                <c:pt idx="9">
                  <c:v>6656</c:v>
                </c:pt>
                <c:pt idx="10">
                  <c:v>6990</c:v>
                </c:pt>
                <c:pt idx="11">
                  <c:v>7653</c:v>
                </c:pt>
                <c:pt idx="12">
                  <c:v>7970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'!$AD$6:$AP$6</c:f>
              <c:numCache>
                <c:formatCode>#,##0</c:formatCode>
                <c:ptCount val="13"/>
                <c:pt idx="0">
                  <c:v>3486</c:v>
                </c:pt>
                <c:pt idx="1">
                  <c:v>3710</c:v>
                </c:pt>
                <c:pt idx="2">
                  <c:v>4067</c:v>
                </c:pt>
                <c:pt idx="3">
                  <c:v>3895</c:v>
                </c:pt>
                <c:pt idx="4">
                  <c:v>3310</c:v>
                </c:pt>
                <c:pt idx="5">
                  <c:v>3293</c:v>
                </c:pt>
                <c:pt idx="6">
                  <c:v>5355</c:v>
                </c:pt>
                <c:pt idx="7">
                  <c:v>5646</c:v>
                </c:pt>
                <c:pt idx="8">
                  <c:v>5874</c:v>
                </c:pt>
                <c:pt idx="9">
                  <c:v>5700</c:v>
                </c:pt>
                <c:pt idx="10">
                  <c:v>5790</c:v>
                </c:pt>
                <c:pt idx="11">
                  <c:v>6252</c:v>
                </c:pt>
                <c:pt idx="12">
                  <c:v>6420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'!$AD$7:$AP$7</c:f>
              <c:numCache>
                <c:formatCode>#,##0</c:formatCode>
                <c:ptCount val="13"/>
                <c:pt idx="0">
                  <c:v>4277</c:v>
                </c:pt>
                <c:pt idx="1">
                  <c:v>4325</c:v>
                </c:pt>
                <c:pt idx="2">
                  <c:v>4524</c:v>
                </c:pt>
                <c:pt idx="3">
                  <c:v>4356</c:v>
                </c:pt>
                <c:pt idx="4">
                  <c:v>3846</c:v>
                </c:pt>
                <c:pt idx="5">
                  <c:v>3811</c:v>
                </c:pt>
                <c:pt idx="6">
                  <c:v>5640</c:v>
                </c:pt>
                <c:pt idx="7">
                  <c:v>5873</c:v>
                </c:pt>
                <c:pt idx="8">
                  <c:v>6042</c:v>
                </c:pt>
                <c:pt idx="9">
                  <c:v>5841</c:v>
                </c:pt>
                <c:pt idx="10">
                  <c:v>5839</c:v>
                </c:pt>
                <c:pt idx="11">
                  <c:v>6167</c:v>
                </c:pt>
                <c:pt idx="12">
                  <c:v>6304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'!$AD$8:$AP$8</c:f>
              <c:numCache>
                <c:formatCode>#,##0</c:formatCode>
                <c:ptCount val="13"/>
                <c:pt idx="0">
                  <c:v>2115</c:v>
                </c:pt>
                <c:pt idx="1">
                  <c:v>2110</c:v>
                </c:pt>
                <c:pt idx="2">
                  <c:v>2132</c:v>
                </c:pt>
                <c:pt idx="3">
                  <c:v>2062</c:v>
                </c:pt>
                <c:pt idx="4">
                  <c:v>1924</c:v>
                </c:pt>
                <c:pt idx="5">
                  <c:v>1886</c:v>
                </c:pt>
                <c:pt idx="6">
                  <c:v>2393</c:v>
                </c:pt>
                <c:pt idx="7">
                  <c:v>2456</c:v>
                </c:pt>
                <c:pt idx="8">
                  <c:v>2564</c:v>
                </c:pt>
                <c:pt idx="9">
                  <c:v>2544</c:v>
                </c:pt>
                <c:pt idx="10">
                  <c:v>2611</c:v>
                </c:pt>
                <c:pt idx="11">
                  <c:v>2755</c:v>
                </c:pt>
                <c:pt idx="12">
                  <c:v>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65504"/>
        <c:axId val="200567040"/>
      </c:lineChart>
      <c:catAx>
        <c:axId val="2005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0567040"/>
        <c:crosses val="autoZero"/>
        <c:auto val="1"/>
        <c:lblAlgn val="ctr"/>
        <c:lblOffset val="100"/>
        <c:noMultiLvlLbl val="0"/>
      </c:catAx>
      <c:valAx>
        <c:axId val="200567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056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80944795892803"/>
          <c:h val="0.44330966265373084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'διάρκεια '!$AD$9:$AP$9</c:f>
              <c:numCache>
                <c:formatCode>General</c:formatCode>
                <c:ptCount val="13"/>
                <c:pt idx="0">
                  <c:v>8300</c:v>
                </c:pt>
                <c:pt idx="1">
                  <c:v>7689</c:v>
                </c:pt>
                <c:pt idx="2">
                  <c:v>7497</c:v>
                </c:pt>
                <c:pt idx="3">
                  <c:v>7250</c:v>
                </c:pt>
                <c:pt idx="4">
                  <c:v>6882</c:v>
                </c:pt>
                <c:pt idx="5">
                  <c:v>6500</c:v>
                </c:pt>
                <c:pt idx="6">
                  <c:v>6379</c:v>
                </c:pt>
                <c:pt idx="7">
                  <c:v>6275</c:v>
                </c:pt>
                <c:pt idx="8">
                  <c:v>6184</c:v>
                </c:pt>
                <c:pt idx="9">
                  <c:v>6133</c:v>
                </c:pt>
                <c:pt idx="10">
                  <c:v>6894</c:v>
                </c:pt>
                <c:pt idx="11">
                  <c:v>9204</c:v>
                </c:pt>
                <c:pt idx="12">
                  <c:v>16093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'διάρκεια '!$AD$8:$AP$8</c:f>
              <c:numCache>
                <c:formatCode>#,##0</c:formatCode>
                <c:ptCount val="13"/>
                <c:pt idx="0">
                  <c:v>4594</c:v>
                </c:pt>
                <c:pt idx="1">
                  <c:v>4420</c:v>
                </c:pt>
                <c:pt idx="2">
                  <c:v>4136</c:v>
                </c:pt>
                <c:pt idx="3">
                  <c:v>3992</c:v>
                </c:pt>
                <c:pt idx="4">
                  <c:v>3982</c:v>
                </c:pt>
                <c:pt idx="5">
                  <c:v>3821</c:v>
                </c:pt>
                <c:pt idx="6">
                  <c:v>3715</c:v>
                </c:pt>
                <c:pt idx="7">
                  <c:v>3478</c:v>
                </c:pt>
                <c:pt idx="8">
                  <c:v>3454</c:v>
                </c:pt>
                <c:pt idx="9">
                  <c:v>3369</c:v>
                </c:pt>
                <c:pt idx="10">
                  <c:v>3423</c:v>
                </c:pt>
                <c:pt idx="11">
                  <c:v>3615</c:v>
                </c:pt>
                <c:pt idx="12">
                  <c:v>3960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'διάρκεια '!$AD$5:$AP$5</c:f>
              <c:numCache>
                <c:formatCode>#,##0</c:formatCode>
                <c:ptCount val="13"/>
                <c:pt idx="0">
                  <c:v>5815</c:v>
                </c:pt>
                <c:pt idx="1">
                  <c:v>8126</c:v>
                </c:pt>
                <c:pt idx="2">
                  <c:v>10405</c:v>
                </c:pt>
                <c:pt idx="3">
                  <c:v>9701</c:v>
                </c:pt>
                <c:pt idx="4">
                  <c:v>6563</c:v>
                </c:pt>
                <c:pt idx="5">
                  <c:v>6686</c:v>
                </c:pt>
                <c:pt idx="6">
                  <c:v>15176</c:v>
                </c:pt>
                <c:pt idx="7">
                  <c:v>15812</c:v>
                </c:pt>
                <c:pt idx="8">
                  <c:v>15175</c:v>
                </c:pt>
                <c:pt idx="9">
                  <c:v>8651</c:v>
                </c:pt>
                <c:pt idx="10">
                  <c:v>7759</c:v>
                </c:pt>
                <c:pt idx="11">
                  <c:v>7657</c:v>
                </c:pt>
                <c:pt idx="12">
                  <c:v>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10944"/>
        <c:axId val="200612480"/>
      </c:lineChart>
      <c:catAx>
        <c:axId val="2006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200612480"/>
        <c:crosses val="autoZero"/>
        <c:auto val="1"/>
        <c:lblAlgn val="ctr"/>
        <c:lblOffset val="100"/>
        <c:noMultiLvlLbl val="0"/>
      </c:catAx>
      <c:valAx>
        <c:axId val="2006124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0061094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'!$BB$1:$BN$2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'!$BB$4:$BN$4</c:f>
              <c:numCache>
                <c:formatCode>General</c:formatCode>
                <c:ptCount val="13"/>
                <c:pt idx="0">
                  <c:v>2334</c:v>
                </c:pt>
                <c:pt idx="1">
                  <c:v>2332</c:v>
                </c:pt>
                <c:pt idx="2">
                  <c:v>2405</c:v>
                </c:pt>
                <c:pt idx="3">
                  <c:v>2278</c:v>
                </c:pt>
                <c:pt idx="4">
                  <c:v>2278</c:v>
                </c:pt>
                <c:pt idx="5">
                  <c:v>2586</c:v>
                </c:pt>
                <c:pt idx="6">
                  <c:v>6266</c:v>
                </c:pt>
                <c:pt idx="7">
                  <c:v>6810</c:v>
                </c:pt>
                <c:pt idx="8">
                  <c:v>7137</c:v>
                </c:pt>
                <c:pt idx="9">
                  <c:v>6870</c:v>
                </c:pt>
                <c:pt idx="10">
                  <c:v>6874</c:v>
                </c:pt>
                <c:pt idx="11">
                  <c:v>7404</c:v>
                </c:pt>
                <c:pt idx="12">
                  <c:v>7574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'!$BB$1:$BN$2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'!$BB$5:$BN$5</c:f>
              <c:numCache>
                <c:formatCode>General</c:formatCode>
                <c:ptCount val="13"/>
                <c:pt idx="0">
                  <c:v>556</c:v>
                </c:pt>
                <c:pt idx="1">
                  <c:v>537</c:v>
                </c:pt>
                <c:pt idx="2">
                  <c:v>513</c:v>
                </c:pt>
                <c:pt idx="3">
                  <c:v>474</c:v>
                </c:pt>
                <c:pt idx="4">
                  <c:v>504</c:v>
                </c:pt>
                <c:pt idx="5">
                  <c:v>518</c:v>
                </c:pt>
                <c:pt idx="6">
                  <c:v>775</c:v>
                </c:pt>
                <c:pt idx="7">
                  <c:v>834</c:v>
                </c:pt>
                <c:pt idx="8">
                  <c:v>866</c:v>
                </c:pt>
                <c:pt idx="9">
                  <c:v>843</c:v>
                </c:pt>
                <c:pt idx="10">
                  <c:v>847</c:v>
                </c:pt>
                <c:pt idx="11">
                  <c:v>915</c:v>
                </c:pt>
                <c:pt idx="12">
                  <c:v>936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'!$BB$1:$BN$2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'!$BB$8:$BN$8</c:f>
              <c:numCache>
                <c:formatCode>General</c:formatCode>
                <c:ptCount val="13"/>
                <c:pt idx="0">
                  <c:v>567</c:v>
                </c:pt>
                <c:pt idx="1">
                  <c:v>525</c:v>
                </c:pt>
                <c:pt idx="2">
                  <c:v>509</c:v>
                </c:pt>
                <c:pt idx="3">
                  <c:v>486</c:v>
                </c:pt>
                <c:pt idx="4">
                  <c:v>497</c:v>
                </c:pt>
                <c:pt idx="5">
                  <c:v>475</c:v>
                </c:pt>
                <c:pt idx="6">
                  <c:v>476</c:v>
                </c:pt>
                <c:pt idx="7">
                  <c:v>465</c:v>
                </c:pt>
                <c:pt idx="8">
                  <c:v>490</c:v>
                </c:pt>
                <c:pt idx="9">
                  <c:v>480</c:v>
                </c:pt>
                <c:pt idx="10">
                  <c:v>504</c:v>
                </c:pt>
                <c:pt idx="11">
                  <c:v>519</c:v>
                </c:pt>
                <c:pt idx="12">
                  <c:v>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'!$BB$1:$BN$2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'!$BB$3:$BN$3</c:f>
              <c:numCache>
                <c:formatCode>General</c:formatCode>
                <c:ptCount val="13"/>
                <c:pt idx="0">
                  <c:v>13066</c:v>
                </c:pt>
                <c:pt idx="1">
                  <c:v>14520</c:v>
                </c:pt>
                <c:pt idx="2">
                  <c:v>16081</c:v>
                </c:pt>
                <c:pt idx="3">
                  <c:v>15644</c:v>
                </c:pt>
                <c:pt idx="4">
                  <c:v>12674</c:v>
                </c:pt>
                <c:pt idx="5">
                  <c:v>11921</c:v>
                </c:pt>
                <c:pt idx="6">
                  <c:v>15352</c:v>
                </c:pt>
                <c:pt idx="7">
                  <c:v>15490</c:v>
                </c:pt>
                <c:pt idx="8">
                  <c:v>15998</c:v>
                </c:pt>
                <c:pt idx="9">
                  <c:v>15686</c:v>
                </c:pt>
                <c:pt idx="10">
                  <c:v>16354</c:v>
                </c:pt>
                <c:pt idx="11">
                  <c:v>17832</c:v>
                </c:pt>
                <c:pt idx="12">
                  <c:v>18581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97824"/>
        <c:axId val="180799360"/>
      </c:lineChart>
      <c:catAx>
        <c:axId val="1807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0799360"/>
        <c:crosses val="autoZero"/>
        <c:auto val="1"/>
        <c:lblAlgn val="ctr"/>
        <c:lblOffset val="100"/>
        <c:noMultiLvlLbl val="0"/>
      </c:catAx>
      <c:valAx>
        <c:axId val="180799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079782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39480381973"/>
          <c:y val="0.2359559191973892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μόρφωση!$AD$8:$AP$8</c:f>
              <c:numCache>
                <c:formatCode>#,##0</c:formatCode>
                <c:ptCount val="13"/>
                <c:pt idx="0">
                  <c:v>8603</c:v>
                </c:pt>
                <c:pt idx="1">
                  <c:v>8822</c:v>
                </c:pt>
                <c:pt idx="2">
                  <c:v>9270</c:v>
                </c:pt>
                <c:pt idx="3">
                  <c:v>8918</c:v>
                </c:pt>
                <c:pt idx="4">
                  <c:v>8096</c:v>
                </c:pt>
                <c:pt idx="5">
                  <c:v>7999</c:v>
                </c:pt>
                <c:pt idx="6">
                  <c:v>11945</c:v>
                </c:pt>
                <c:pt idx="7">
                  <c:v>12223</c:v>
                </c:pt>
                <c:pt idx="8">
                  <c:v>12645</c:v>
                </c:pt>
                <c:pt idx="9">
                  <c:v>12391</c:v>
                </c:pt>
                <c:pt idx="10">
                  <c:v>12702</c:v>
                </c:pt>
                <c:pt idx="11">
                  <c:v>13630</c:v>
                </c:pt>
                <c:pt idx="12">
                  <c:v>14114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μόρφωση!$AD$9:$AP$9</c:f>
              <c:numCache>
                <c:formatCode>#,##0</c:formatCode>
                <c:ptCount val="13"/>
                <c:pt idx="0">
                  <c:v>5896</c:v>
                </c:pt>
                <c:pt idx="1">
                  <c:v>7231</c:v>
                </c:pt>
                <c:pt idx="2">
                  <c:v>8411</c:v>
                </c:pt>
                <c:pt idx="3">
                  <c:v>8210</c:v>
                </c:pt>
                <c:pt idx="4">
                  <c:v>6115</c:v>
                </c:pt>
                <c:pt idx="5">
                  <c:v>5505</c:v>
                </c:pt>
                <c:pt idx="6">
                  <c:v>6155</c:v>
                </c:pt>
                <c:pt idx="7">
                  <c:v>6111</c:v>
                </c:pt>
                <c:pt idx="8">
                  <c:v>6303</c:v>
                </c:pt>
                <c:pt idx="9">
                  <c:v>6258</c:v>
                </c:pt>
                <c:pt idx="10">
                  <c:v>6691</c:v>
                </c:pt>
                <c:pt idx="11">
                  <c:v>7456</c:v>
                </c:pt>
                <c:pt idx="12">
                  <c:v>7899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μόρφωση!$AD$1:$AP$2</c:f>
              <c:multiLvlStrCache>
                <c:ptCount val="13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μόρφωση!$AD$5:$AP$5</c:f>
              <c:numCache>
                <c:formatCode>#,##0</c:formatCode>
                <c:ptCount val="13"/>
                <c:pt idx="0">
                  <c:v>3108</c:v>
                </c:pt>
                <c:pt idx="1">
                  <c:v>2907</c:v>
                </c:pt>
                <c:pt idx="2">
                  <c:v>2901</c:v>
                </c:pt>
                <c:pt idx="3">
                  <c:v>2755</c:v>
                </c:pt>
                <c:pt idx="4">
                  <c:v>2757</c:v>
                </c:pt>
                <c:pt idx="5">
                  <c:v>3040</c:v>
                </c:pt>
                <c:pt idx="6">
                  <c:v>6395</c:v>
                </c:pt>
                <c:pt idx="7">
                  <c:v>6951</c:v>
                </c:pt>
                <c:pt idx="8">
                  <c:v>7266</c:v>
                </c:pt>
                <c:pt idx="9">
                  <c:v>6971</c:v>
                </c:pt>
                <c:pt idx="10">
                  <c:v>6960</c:v>
                </c:pt>
                <c:pt idx="11">
                  <c:v>7505</c:v>
                </c:pt>
                <c:pt idx="12">
                  <c:v>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21056"/>
        <c:axId val="200222592"/>
      </c:lineChart>
      <c:catAx>
        <c:axId val="200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200222592"/>
        <c:crosses val="autoZero"/>
        <c:auto val="1"/>
        <c:lblAlgn val="ctr"/>
        <c:lblOffset val="100"/>
        <c:noMultiLvlLbl val="0"/>
      </c:catAx>
      <c:valAx>
        <c:axId val="200222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0022105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3</xdr:row>
      <xdr:rowOff>76200</xdr:rowOff>
    </xdr:from>
    <xdr:to>
      <xdr:col>15</xdr:col>
      <xdr:colOff>561474</xdr:colOff>
      <xdr:row>23</xdr:row>
      <xdr:rowOff>130342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0</xdr:rowOff>
    </xdr:from>
    <xdr:to>
      <xdr:col>13</xdr:col>
      <xdr:colOff>434050</xdr:colOff>
      <xdr:row>42</xdr:row>
      <xdr:rowOff>192911</xdr:rowOff>
    </xdr:to>
    <xdr:graphicFrame macro="">
      <xdr:nvGraphicFramePr>
        <xdr:cNvPr id="6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15</xdr:row>
      <xdr:rowOff>119062</xdr:rowOff>
    </xdr:from>
    <xdr:to>
      <xdr:col>11</xdr:col>
      <xdr:colOff>440531</xdr:colOff>
      <xdr:row>34</xdr:row>
      <xdr:rowOff>178592</xdr:rowOff>
    </xdr:to>
    <xdr:graphicFrame macro="">
      <xdr:nvGraphicFramePr>
        <xdr:cNvPr id="10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410104</xdr:colOff>
      <xdr:row>32</xdr:row>
      <xdr:rowOff>158750</xdr:rowOff>
    </xdr:to>
    <xdr:graphicFrame macro="">
      <xdr:nvGraphicFramePr>
        <xdr:cNvPr id="14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topLeftCell="A13" zoomScale="95" zoomScaleNormal="95" workbookViewId="0">
      <selection activeCell="N31" sqref="N31"/>
    </sheetView>
  </sheetViews>
  <sheetFormatPr defaultRowHeight="15" x14ac:dyDescent="0.25"/>
  <cols>
    <col min="2" max="2" width="12.57031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>
        <v>2019</v>
      </c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25">
      <c r="A32" s="8"/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25">
      <c r="A33" s="8"/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25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25">
      <c r="A41" s="8"/>
      <c r="B41" s="83" t="s">
        <v>3</v>
      </c>
      <c r="C41" s="63">
        <v>28591</v>
      </c>
      <c r="D41" s="63">
        <v>12774</v>
      </c>
      <c r="E41" s="63">
        <v>15817</v>
      </c>
      <c r="L41" s="7"/>
      <c r="M41" s="7"/>
      <c r="N41" s="7"/>
    </row>
    <row r="42" spans="1:14" s="65" customFormat="1" x14ac:dyDescent="0.25">
      <c r="A42" s="8"/>
      <c r="B42" s="11" t="s">
        <v>4</v>
      </c>
      <c r="C42" s="63">
        <v>29604</v>
      </c>
      <c r="D42" s="63">
        <v>13242</v>
      </c>
      <c r="E42" s="63">
        <v>16362</v>
      </c>
      <c r="L42" s="7"/>
      <c r="M42" s="7"/>
      <c r="N42" s="7"/>
    </row>
    <row r="43" spans="1:14" s="65" customFormat="1" x14ac:dyDescent="0.25">
      <c r="B43" s="80" t="s">
        <v>109</v>
      </c>
      <c r="C43" s="63">
        <f>C42-C41</f>
        <v>1013</v>
      </c>
      <c r="D43" s="63">
        <f t="shared" ref="D43:E43" si="0">D42-D41</f>
        <v>468</v>
      </c>
      <c r="E43" s="63">
        <f t="shared" si="0"/>
        <v>545</v>
      </c>
      <c r="L43" s="6"/>
      <c r="M43" s="6"/>
      <c r="N43" s="6"/>
    </row>
    <row r="44" spans="1:14" x14ac:dyDescent="0.25">
      <c r="B44" s="80"/>
      <c r="C44" s="9"/>
      <c r="D44" s="9"/>
      <c r="E44" s="9"/>
    </row>
    <row r="45" spans="1:14" x14ac:dyDescent="0.25">
      <c r="C45" s="9"/>
      <c r="D45" s="9"/>
      <c r="E45" s="9"/>
      <c r="H45" s="8"/>
      <c r="I45" s="63"/>
      <c r="J45" s="8"/>
      <c r="K45" s="8"/>
    </row>
    <row r="46" spans="1:14" x14ac:dyDescent="0.25">
      <c r="C46" s="93"/>
      <c r="D46" s="93"/>
      <c r="E46" s="93"/>
      <c r="H46" s="85"/>
      <c r="I46" s="63"/>
      <c r="J46" s="8"/>
      <c r="K46" s="8"/>
    </row>
    <row r="48" spans="1:14" x14ac:dyDescent="0.25">
      <c r="B48" s="65"/>
      <c r="C48" s="65"/>
      <c r="D48" s="65"/>
    </row>
    <row r="49" spans="2:4" x14ac:dyDescent="0.25">
      <c r="B49" s="65"/>
      <c r="C49" s="65"/>
      <c r="D49" s="65"/>
    </row>
    <row r="50" spans="2:4" x14ac:dyDescent="0.25">
      <c r="B50" s="65"/>
      <c r="C50" s="65"/>
      <c r="D50" s="65"/>
    </row>
    <row r="51" spans="2:4" x14ac:dyDescent="0.25">
      <c r="B51" s="65"/>
      <c r="C51" s="65"/>
      <c r="D51" s="65"/>
    </row>
    <row r="52" spans="2:4" x14ac:dyDescent="0.25">
      <c r="B52" s="65"/>
      <c r="C52" s="65"/>
      <c r="D52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15"/>
  <sheetViews>
    <sheetView tabSelected="1" topLeftCell="R1" zoomScale="80" zoomScaleNormal="80" workbookViewId="0">
      <selection activeCell="AK29" sqref="AK29"/>
    </sheetView>
  </sheetViews>
  <sheetFormatPr defaultColWidth="9.140625"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47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>
        <v>2019</v>
      </c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</row>
    <row r="2" spans="1:47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3</v>
      </c>
      <c r="AP2" s="68" t="s">
        <v>4</v>
      </c>
      <c r="AQ2" s="68" t="s">
        <v>109</v>
      </c>
    </row>
    <row r="3" spans="1:47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23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v>7143</v>
      </c>
      <c r="AP3" s="23">
        <v>7576</v>
      </c>
      <c r="AQ3" s="23">
        <f>AP3-AO3</f>
        <v>433</v>
      </c>
      <c r="AR3" s="47" t="s">
        <v>15</v>
      </c>
      <c r="AU3" s="94"/>
    </row>
    <row r="4" spans="1:47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36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36">
        <v>6380</v>
      </c>
      <c r="AP4" s="36">
        <v>6346</v>
      </c>
      <c r="AQ4" s="23">
        <f t="shared" ref="AQ4:AQ8" si="0">AP4-AO4</f>
        <v>-34</v>
      </c>
      <c r="AR4" s="48" t="s">
        <v>16</v>
      </c>
      <c r="AU4" s="94"/>
    </row>
    <row r="5" spans="1:47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36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36">
        <v>4862</v>
      </c>
      <c r="AP5" s="36">
        <v>5099</v>
      </c>
      <c r="AQ5" s="23">
        <f t="shared" si="0"/>
        <v>237</v>
      </c>
      <c r="AR5" s="48" t="s">
        <v>17</v>
      </c>
      <c r="AU5" s="94"/>
    </row>
    <row r="6" spans="1:47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36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36">
        <v>5992</v>
      </c>
      <c r="AP6" s="36">
        <v>6402</v>
      </c>
      <c r="AQ6" s="23">
        <f t="shared" si="0"/>
        <v>410</v>
      </c>
      <c r="AR6" s="47" t="s">
        <v>18</v>
      </c>
      <c r="AU6" s="94"/>
    </row>
    <row r="7" spans="1:47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36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36">
        <v>4214</v>
      </c>
      <c r="AP7" s="36">
        <v>4181</v>
      </c>
      <c r="AQ7" s="23">
        <f t="shared" si="0"/>
        <v>-33</v>
      </c>
      <c r="AR7" s="47" t="s">
        <v>19</v>
      </c>
      <c r="AU7" s="94"/>
    </row>
    <row r="8" spans="1:47" x14ac:dyDescent="0.25">
      <c r="A8" s="27" t="s">
        <v>12</v>
      </c>
      <c r="B8" s="36">
        <f t="shared" ref="B8:U8" si="1">SUM(B3:B7)</f>
        <v>42839</v>
      </c>
      <c r="C8" s="36">
        <f t="shared" si="1"/>
        <v>42326</v>
      </c>
      <c r="D8" s="36">
        <f t="shared" si="1"/>
        <v>39088</v>
      </c>
      <c r="E8" s="36">
        <f t="shared" si="1"/>
        <v>32804</v>
      </c>
      <c r="F8" s="36">
        <f t="shared" si="1"/>
        <v>29922</v>
      </c>
      <c r="G8" s="36">
        <f t="shared" si="1"/>
        <v>30577</v>
      </c>
      <c r="H8" s="36">
        <f t="shared" si="1"/>
        <v>31670</v>
      </c>
      <c r="I8" s="36">
        <f t="shared" si="1"/>
        <v>31003</v>
      </c>
      <c r="J8" s="36">
        <f t="shared" si="1"/>
        <v>27951</v>
      </c>
      <c r="K8" s="36">
        <f t="shared" si="1"/>
        <v>26436</v>
      </c>
      <c r="L8" s="36">
        <f t="shared" si="1"/>
        <v>33780</v>
      </c>
      <c r="M8" s="36">
        <f t="shared" si="1"/>
        <v>35772</v>
      </c>
      <c r="N8" s="36">
        <f t="shared" si="1"/>
        <v>35989</v>
      </c>
      <c r="O8" s="36">
        <f t="shared" si="1"/>
        <v>34204</v>
      </c>
      <c r="P8" s="36">
        <f t="shared" si="1"/>
        <v>30616</v>
      </c>
      <c r="Q8" s="36">
        <f t="shared" si="1"/>
        <v>24903</v>
      </c>
      <c r="R8" s="36">
        <f t="shared" si="1"/>
        <v>22839</v>
      </c>
      <c r="S8" s="36">
        <f t="shared" si="1"/>
        <v>23808</v>
      </c>
      <c r="T8" s="36">
        <f t="shared" si="1"/>
        <v>24803</v>
      </c>
      <c r="U8" s="36">
        <f t="shared" si="1"/>
        <v>23866</v>
      </c>
      <c r="V8" s="36">
        <f t="shared" ref="V8:AP8" si="2">SUM(V3:V7)</f>
        <v>21399</v>
      </c>
      <c r="W8" s="36">
        <f t="shared" si="2"/>
        <v>20447</v>
      </c>
      <c r="X8" s="36">
        <f t="shared" si="2"/>
        <v>28514</v>
      </c>
      <c r="Y8" s="36">
        <f t="shared" si="2"/>
        <v>29800</v>
      </c>
      <c r="Z8" s="36">
        <f t="shared" si="2"/>
        <v>30951</v>
      </c>
      <c r="AA8" s="36">
        <f t="shared" si="2"/>
        <v>29751</v>
      </c>
      <c r="AB8" s="36">
        <f t="shared" si="2"/>
        <v>26508</v>
      </c>
      <c r="AC8" s="36">
        <f t="shared" si="2"/>
        <v>20315</v>
      </c>
      <c r="AD8" s="36">
        <f t="shared" si="2"/>
        <v>17607</v>
      </c>
      <c r="AE8" s="36">
        <f t="shared" si="2"/>
        <v>18960</v>
      </c>
      <c r="AF8" s="36">
        <f t="shared" si="2"/>
        <v>20582</v>
      </c>
      <c r="AG8" s="36">
        <f t="shared" si="2"/>
        <v>19883</v>
      </c>
      <c r="AH8" s="36">
        <f t="shared" si="2"/>
        <v>16967</v>
      </c>
      <c r="AI8" s="36">
        <f t="shared" si="2"/>
        <v>16544</v>
      </c>
      <c r="AJ8" s="36">
        <f t="shared" si="2"/>
        <v>24495</v>
      </c>
      <c r="AK8" s="36">
        <f t="shared" si="2"/>
        <v>25285</v>
      </c>
      <c r="AL8" s="36">
        <f t="shared" si="2"/>
        <v>26214</v>
      </c>
      <c r="AM8" s="36">
        <f t="shared" si="2"/>
        <v>25620</v>
      </c>
      <c r="AN8" s="36">
        <f t="shared" si="2"/>
        <v>26353</v>
      </c>
      <c r="AO8" s="36">
        <f t="shared" si="2"/>
        <v>28591</v>
      </c>
      <c r="AP8" s="36">
        <f t="shared" si="2"/>
        <v>29604</v>
      </c>
      <c r="AQ8" s="23">
        <f t="shared" si="0"/>
        <v>1013</v>
      </c>
      <c r="AU8" s="94"/>
    </row>
    <row r="10" spans="1:47" x14ac:dyDescent="0.25">
      <c r="AQ10" s="94"/>
    </row>
    <row r="11" spans="1:47" x14ac:dyDescent="0.25">
      <c r="A11" s="49"/>
      <c r="C11" s="53" t="s">
        <v>69</v>
      </c>
    </row>
    <row r="12" spans="1:47" x14ac:dyDescent="0.25">
      <c r="A12" s="49"/>
    </row>
    <row r="13" spans="1:47" x14ac:dyDescent="0.25">
      <c r="A13" s="49"/>
    </row>
    <row r="14" spans="1:47" x14ac:dyDescent="0.25">
      <c r="A14" s="49"/>
    </row>
    <row r="15" spans="1:47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78"/>
  <sheetViews>
    <sheetView zoomScale="78" zoomScaleNormal="78" workbookViewId="0">
      <selection activeCell="AI26" sqref="AI26"/>
    </sheetView>
  </sheetViews>
  <sheetFormatPr defaultColWidth="9.140625"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45" width="10.28515625" style="23" customWidth="1"/>
    <col min="46" max="16384" width="9.140625" style="23"/>
  </cols>
  <sheetData>
    <row r="1" spans="1:50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/>
      <c r="AE1" s="36"/>
      <c r="AF1" s="36">
        <v>2019</v>
      </c>
      <c r="AG1" s="36"/>
      <c r="AH1" s="36"/>
      <c r="AI1" s="36"/>
      <c r="AJ1" s="36"/>
      <c r="AK1" s="36"/>
      <c r="AL1" s="36"/>
      <c r="AM1" s="36"/>
      <c r="AN1" s="36">
        <v>2020</v>
      </c>
      <c r="AO1" s="36"/>
      <c r="AP1" s="36"/>
      <c r="AQ1" s="36"/>
      <c r="AR1" s="36"/>
      <c r="AS1" s="36"/>
    </row>
    <row r="2" spans="1:50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3</v>
      </c>
      <c r="AR2" s="24" t="s">
        <v>4</v>
      </c>
      <c r="AS2" s="68" t="s">
        <v>109</v>
      </c>
    </row>
    <row r="3" spans="1:50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56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v>154</v>
      </c>
      <c r="AR3" s="56">
        <v>159</v>
      </c>
      <c r="AS3" s="56">
        <f>AR3-AQ3</f>
        <v>5</v>
      </c>
      <c r="AT3" s="43" t="s">
        <v>20</v>
      </c>
      <c r="AX3" s="94"/>
    </row>
    <row r="4" spans="1:50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56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v>38</v>
      </c>
      <c r="AR4" s="56">
        <v>39</v>
      </c>
      <c r="AS4" s="56">
        <f t="shared" ref="AS4:AS19" si="0">AR4-AQ4</f>
        <v>1</v>
      </c>
      <c r="AT4" s="43" t="s">
        <v>21</v>
      </c>
      <c r="AX4" s="94"/>
    </row>
    <row r="5" spans="1:50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56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v>1630</v>
      </c>
      <c r="AR5" s="56">
        <v>1700</v>
      </c>
      <c r="AS5" s="56">
        <f t="shared" si="0"/>
        <v>70</v>
      </c>
      <c r="AT5" s="44" t="s">
        <v>22</v>
      </c>
      <c r="AX5" s="94"/>
    </row>
    <row r="6" spans="1:50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56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v>13</v>
      </c>
      <c r="AR6" s="56">
        <v>15</v>
      </c>
      <c r="AS6" s="56">
        <f t="shared" si="0"/>
        <v>2</v>
      </c>
      <c r="AT6" s="44" t="s">
        <v>23</v>
      </c>
      <c r="AX6" s="94"/>
    </row>
    <row r="7" spans="1:50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56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v>93</v>
      </c>
      <c r="AR7" s="56">
        <v>100</v>
      </c>
      <c r="AS7" s="56">
        <f t="shared" si="0"/>
        <v>7</v>
      </c>
      <c r="AT7" s="45" t="s">
        <v>24</v>
      </c>
      <c r="AX7" s="94"/>
    </row>
    <row r="8" spans="1:50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56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v>1545</v>
      </c>
      <c r="AR8" s="56">
        <v>1611</v>
      </c>
      <c r="AS8" s="56">
        <f t="shared" si="0"/>
        <v>66</v>
      </c>
      <c r="AT8" s="45" t="s">
        <v>25</v>
      </c>
      <c r="AX8" s="94"/>
    </row>
    <row r="9" spans="1:50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56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v>4898</v>
      </c>
      <c r="AR9" s="56">
        <v>5162</v>
      </c>
      <c r="AS9" s="56">
        <f t="shared" si="0"/>
        <v>264</v>
      </c>
      <c r="AT9" s="44" t="s">
        <v>26</v>
      </c>
      <c r="AX9" s="94"/>
    </row>
    <row r="10" spans="1:50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56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v>1283</v>
      </c>
      <c r="AR10" s="56">
        <v>1405</v>
      </c>
      <c r="AS10" s="56">
        <f t="shared" si="0"/>
        <v>122</v>
      </c>
      <c r="AT10" s="44" t="s">
        <v>27</v>
      </c>
      <c r="AX10" s="94"/>
    </row>
    <row r="11" spans="1:50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56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v>9457</v>
      </c>
      <c r="AR11" s="56">
        <v>9293</v>
      </c>
      <c r="AS11" s="56">
        <f t="shared" si="0"/>
        <v>-164</v>
      </c>
      <c r="AT11" s="45" t="s">
        <v>28</v>
      </c>
      <c r="AX11" s="94"/>
    </row>
    <row r="12" spans="1:50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56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v>551</v>
      </c>
      <c r="AR12" s="56">
        <v>624</v>
      </c>
      <c r="AS12" s="56">
        <f t="shared" si="0"/>
        <v>73</v>
      </c>
      <c r="AT12" s="45" t="s">
        <v>29</v>
      </c>
      <c r="AX12" s="94"/>
    </row>
    <row r="13" spans="1:50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56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v>1383</v>
      </c>
      <c r="AR13" s="56">
        <v>1418</v>
      </c>
      <c r="AS13" s="56">
        <f t="shared" si="0"/>
        <v>35</v>
      </c>
      <c r="AT13" s="43" t="s">
        <v>30</v>
      </c>
      <c r="AX13" s="94"/>
    </row>
    <row r="14" spans="1:50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56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v>292</v>
      </c>
      <c r="AR14" s="56">
        <v>306</v>
      </c>
      <c r="AS14" s="56">
        <f t="shared" si="0"/>
        <v>14</v>
      </c>
      <c r="AT14" s="43" t="s">
        <v>31</v>
      </c>
      <c r="AX14" s="94"/>
    </row>
    <row r="15" spans="1:50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56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v>1149</v>
      </c>
      <c r="AR15" s="56">
        <v>1202</v>
      </c>
      <c r="AS15" s="56">
        <f t="shared" si="0"/>
        <v>53</v>
      </c>
      <c r="AT15" s="43" t="s">
        <v>32</v>
      </c>
      <c r="AX15" s="94"/>
    </row>
    <row r="16" spans="1:50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56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v>424</v>
      </c>
      <c r="AR16" s="56">
        <v>463</v>
      </c>
      <c r="AS16" s="56">
        <f t="shared" si="0"/>
        <v>39</v>
      </c>
      <c r="AT16" s="43" t="s">
        <v>33</v>
      </c>
      <c r="AX16" s="94"/>
    </row>
    <row r="17" spans="1:50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56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v>4313</v>
      </c>
      <c r="AR17" s="56">
        <v>4668</v>
      </c>
      <c r="AS17" s="56">
        <f t="shared" si="0"/>
        <v>355</v>
      </c>
      <c r="AT17" s="43" t="s">
        <v>34</v>
      </c>
      <c r="AX17" s="94"/>
    </row>
    <row r="18" spans="1:50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56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65">
        <v>1368</v>
      </c>
      <c r="AR18" s="65">
        <v>1439</v>
      </c>
      <c r="AS18" s="56">
        <f t="shared" si="0"/>
        <v>71</v>
      </c>
      <c r="AT18" s="44" t="s">
        <v>67</v>
      </c>
      <c r="AX18" s="94"/>
    </row>
    <row r="19" spans="1:50" x14ac:dyDescent="0.25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R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86">
        <f t="shared" si="2"/>
        <v>25620</v>
      </c>
      <c r="AP19" s="86">
        <f t="shared" si="2"/>
        <v>26353</v>
      </c>
      <c r="AQ19" s="86">
        <f t="shared" si="2"/>
        <v>28591</v>
      </c>
      <c r="AR19" s="86">
        <f t="shared" si="2"/>
        <v>29604</v>
      </c>
      <c r="AS19" s="56">
        <f t="shared" si="0"/>
        <v>1013</v>
      </c>
      <c r="AX19" s="94"/>
    </row>
    <row r="20" spans="1:50" x14ac:dyDescent="0.25">
      <c r="A20" s="55"/>
      <c r="B20" s="55"/>
      <c r="C20" s="51" t="s">
        <v>111</v>
      </c>
    </row>
    <row r="21" spans="1:50" x14ac:dyDescent="0.25">
      <c r="A21" s="55"/>
      <c r="B21" s="55"/>
      <c r="AS21" s="94"/>
    </row>
    <row r="22" spans="1:50" x14ac:dyDescent="0.25">
      <c r="A22" s="55"/>
      <c r="B22" s="55"/>
      <c r="C22" s="53" t="s">
        <v>112</v>
      </c>
      <c r="D22" s="53"/>
    </row>
    <row r="23" spans="1:50" x14ac:dyDescent="0.25">
      <c r="A23" s="55"/>
      <c r="B23" s="55"/>
    </row>
    <row r="42" spans="3:3" x14ac:dyDescent="0.25">
      <c r="C42" s="50"/>
    </row>
    <row r="43" spans="3:3" x14ac:dyDescent="0.25">
      <c r="C43" s="46"/>
    </row>
    <row r="44" spans="3:3" x14ac:dyDescent="0.25">
      <c r="C44" s="55"/>
    </row>
    <row r="45" spans="3:3" x14ac:dyDescent="0.25">
      <c r="C45" s="55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V16"/>
  <sheetViews>
    <sheetView topLeftCell="T1" zoomScale="80" zoomScaleNormal="80" workbookViewId="0">
      <selection activeCell="AQ3" sqref="AQ3:AQ13"/>
    </sheetView>
  </sheetViews>
  <sheetFormatPr defaultColWidth="9.140625" defaultRowHeight="15.75" x14ac:dyDescent="0.25"/>
  <cols>
    <col min="1" max="1" width="3.5703125" style="23" customWidth="1"/>
    <col min="2" max="2" width="33.42578125" style="23" customWidth="1"/>
    <col min="3" max="43" width="9.140625" style="23"/>
    <col min="44" max="44" width="18.28515625" style="23" customWidth="1"/>
    <col min="45" max="16384" width="9.140625" style="23"/>
  </cols>
  <sheetData>
    <row r="1" spans="1:48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E1" s="23">
        <v>2019</v>
      </c>
      <c r="AM1" s="23">
        <v>2020</v>
      </c>
    </row>
    <row r="2" spans="1:48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  <c r="AP2" s="23" t="s">
        <v>3</v>
      </c>
      <c r="AQ2" s="31" t="s">
        <v>4</v>
      </c>
    </row>
    <row r="3" spans="1:48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56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56">
        <v>997</v>
      </c>
      <c r="AQ3" s="56">
        <v>1033</v>
      </c>
      <c r="AR3" s="40" t="s">
        <v>35</v>
      </c>
      <c r="AV3" s="94"/>
    </row>
    <row r="4" spans="1:48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56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56">
        <v>2246</v>
      </c>
      <c r="AQ4" s="56">
        <v>2398</v>
      </c>
      <c r="AR4" s="41" t="s">
        <v>85</v>
      </c>
      <c r="AV4" s="94"/>
    </row>
    <row r="5" spans="1:48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56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56">
        <v>1432</v>
      </c>
      <c r="AQ5" s="56">
        <v>1533</v>
      </c>
      <c r="AR5" s="41" t="s">
        <v>36</v>
      </c>
      <c r="AV5" s="94"/>
    </row>
    <row r="6" spans="1:48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56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56">
        <v>4325</v>
      </c>
      <c r="AQ6" s="56">
        <v>4567</v>
      </c>
      <c r="AR6" s="40" t="s">
        <v>86</v>
      </c>
      <c r="AV6" s="94"/>
    </row>
    <row r="7" spans="1:48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56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56">
        <v>9159</v>
      </c>
      <c r="AQ7" s="56">
        <v>9381</v>
      </c>
      <c r="AR7" s="40" t="s">
        <v>84</v>
      </c>
      <c r="AV7" s="94"/>
    </row>
    <row r="8" spans="1:48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56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56">
        <v>61</v>
      </c>
      <c r="AQ8" s="56">
        <v>64</v>
      </c>
      <c r="AR8" s="40" t="s">
        <v>37</v>
      </c>
      <c r="AV8" s="94"/>
    </row>
    <row r="9" spans="1:48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56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56">
        <v>1405</v>
      </c>
      <c r="AQ9" s="56">
        <v>1474</v>
      </c>
      <c r="AR9" s="40" t="s">
        <v>83</v>
      </c>
      <c r="AV9" s="94"/>
    </row>
    <row r="10" spans="1:48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56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56">
        <v>1116</v>
      </c>
      <c r="AQ10" s="56">
        <v>1126</v>
      </c>
      <c r="AR10" s="40" t="s">
        <v>38</v>
      </c>
      <c r="AV10" s="94"/>
    </row>
    <row r="11" spans="1:48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56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56">
        <v>6433</v>
      </c>
      <c r="AQ11" s="56">
        <v>6537</v>
      </c>
      <c r="AR11" s="40" t="s">
        <v>87</v>
      </c>
      <c r="AV11" s="94"/>
    </row>
    <row r="12" spans="1:48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56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56">
        <v>49</v>
      </c>
      <c r="AQ12" s="56">
        <v>52</v>
      </c>
      <c r="AR12" s="41" t="s">
        <v>39</v>
      </c>
      <c r="AV12" s="94"/>
    </row>
    <row r="13" spans="1:48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56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56">
        <v>1368</v>
      </c>
      <c r="AQ13" s="56">
        <v>1439</v>
      </c>
      <c r="AR13" s="41" t="s">
        <v>40</v>
      </c>
      <c r="AV13" s="94"/>
    </row>
    <row r="14" spans="1:48" x14ac:dyDescent="0.25">
      <c r="B14" s="35" t="s">
        <v>12</v>
      </c>
      <c r="C14" s="23">
        <f t="shared" ref="C14:F14" si="0">SUM(C3:C13)</f>
        <v>42839</v>
      </c>
      <c r="D14" s="23">
        <f t="shared" si="0"/>
        <v>42326</v>
      </c>
      <c r="E14" s="23">
        <f t="shared" si="0"/>
        <v>39088</v>
      </c>
      <c r="F14" s="23">
        <f t="shared" si="0"/>
        <v>32804</v>
      </c>
      <c r="G14" s="23">
        <f t="shared" ref="G14:AQ14" si="1">SUM(G3:G13)</f>
        <v>29922</v>
      </c>
      <c r="H14" s="23">
        <f t="shared" si="1"/>
        <v>30577</v>
      </c>
      <c r="I14" s="23">
        <f t="shared" si="1"/>
        <v>31670</v>
      </c>
      <c r="J14" s="23">
        <f t="shared" si="1"/>
        <v>31003</v>
      </c>
      <c r="K14" s="23">
        <f t="shared" si="1"/>
        <v>27951</v>
      </c>
      <c r="L14" s="23">
        <f t="shared" si="1"/>
        <v>26436</v>
      </c>
      <c r="M14" s="23">
        <f t="shared" si="1"/>
        <v>33780</v>
      </c>
      <c r="N14" s="23">
        <f t="shared" si="1"/>
        <v>35771</v>
      </c>
      <c r="O14" s="23">
        <f t="shared" si="1"/>
        <v>35989</v>
      </c>
      <c r="P14" s="23">
        <f t="shared" si="1"/>
        <v>34204</v>
      </c>
      <c r="Q14" s="23">
        <f t="shared" si="1"/>
        <v>30616</v>
      </c>
      <c r="R14" s="23">
        <f t="shared" si="1"/>
        <v>24903</v>
      </c>
      <c r="S14" s="23">
        <f t="shared" si="1"/>
        <v>22839</v>
      </c>
      <c r="T14" s="23">
        <f t="shared" si="1"/>
        <v>23808</v>
      </c>
      <c r="U14" s="23">
        <f t="shared" si="1"/>
        <v>24803</v>
      </c>
      <c r="V14" s="23">
        <f t="shared" si="1"/>
        <v>23866</v>
      </c>
      <c r="W14" s="23">
        <f t="shared" si="1"/>
        <v>21399</v>
      </c>
      <c r="X14" s="23">
        <f t="shared" si="1"/>
        <v>20447</v>
      </c>
      <c r="Y14" s="23">
        <f t="shared" si="1"/>
        <v>28514</v>
      </c>
      <c r="Z14" s="23">
        <f t="shared" si="1"/>
        <v>29800</v>
      </c>
      <c r="AA14" s="23">
        <f t="shared" si="1"/>
        <v>30951</v>
      </c>
      <c r="AB14" s="23">
        <f t="shared" si="1"/>
        <v>29751</v>
      </c>
      <c r="AC14" s="23">
        <f t="shared" si="1"/>
        <v>26508</v>
      </c>
      <c r="AD14" s="23">
        <f t="shared" si="1"/>
        <v>20315</v>
      </c>
      <c r="AE14" s="23">
        <f t="shared" si="1"/>
        <v>17607</v>
      </c>
      <c r="AF14" s="23">
        <f t="shared" si="1"/>
        <v>18960</v>
      </c>
      <c r="AG14" s="23">
        <f t="shared" si="1"/>
        <v>20582</v>
      </c>
      <c r="AH14" s="23">
        <f t="shared" si="1"/>
        <v>19883</v>
      </c>
      <c r="AI14" s="23">
        <f t="shared" si="1"/>
        <v>16968</v>
      </c>
      <c r="AJ14" s="23">
        <f t="shared" si="1"/>
        <v>16544</v>
      </c>
      <c r="AK14" s="23">
        <f t="shared" si="1"/>
        <v>24495</v>
      </c>
      <c r="AL14" s="23">
        <f t="shared" si="1"/>
        <v>25285</v>
      </c>
      <c r="AM14" s="23">
        <f t="shared" si="1"/>
        <v>26214</v>
      </c>
      <c r="AN14" s="23">
        <f t="shared" si="1"/>
        <v>25620</v>
      </c>
      <c r="AO14" s="23">
        <f t="shared" si="1"/>
        <v>26353</v>
      </c>
      <c r="AP14" s="23">
        <f t="shared" si="1"/>
        <v>28591</v>
      </c>
      <c r="AQ14" s="23">
        <f t="shared" si="1"/>
        <v>29604</v>
      </c>
      <c r="AR14" s="35" t="s">
        <v>12</v>
      </c>
      <c r="AV14" s="94"/>
    </row>
    <row r="16" spans="1:48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S43"/>
  <sheetViews>
    <sheetView topLeftCell="T1" zoomScale="90" zoomScaleNormal="90" workbookViewId="0">
      <selection activeCell="AR5" sqref="AR5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9" width="9.140625" style="65"/>
    <col min="40" max="41" width="8.85546875" style="65"/>
    <col min="42" max="42" width="9.140625" style="65"/>
    <col min="43" max="43" width="10.5703125" style="65" customWidth="1"/>
  </cols>
  <sheetData>
    <row r="1" spans="1:45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/>
      <c r="AD1" s="8">
        <v>2019</v>
      </c>
      <c r="AE1" s="8"/>
      <c r="AF1" s="8"/>
      <c r="AG1" s="8"/>
      <c r="AH1" s="8"/>
      <c r="AI1" s="8"/>
      <c r="AJ1" s="8"/>
      <c r="AK1" s="8"/>
      <c r="AL1" s="8">
        <v>2020</v>
      </c>
      <c r="AM1" s="8"/>
      <c r="AN1" s="8"/>
      <c r="AO1" s="8"/>
      <c r="AP1" s="8"/>
    </row>
    <row r="2" spans="1:45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3</v>
      </c>
      <c r="AP2" s="13" t="s">
        <v>4</v>
      </c>
      <c r="AQ2" s="88" t="s">
        <v>108</v>
      </c>
      <c r="AR2" s="80" t="s">
        <v>109</v>
      </c>
    </row>
    <row r="3" spans="1:45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9">
        <f>140+1589</f>
        <v>1729</v>
      </c>
      <c r="AP3" s="9">
        <f>136+1684</f>
        <v>1820</v>
      </c>
      <c r="AQ3" s="2">
        <f>AP3-AD3</f>
        <v>965</v>
      </c>
      <c r="AR3" s="2">
        <f>AP3-AO3</f>
        <v>91</v>
      </c>
      <c r="AS3" s="14" t="s">
        <v>51</v>
      </c>
    </row>
    <row r="4" spans="1:45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63">
        <v>3820</v>
      </c>
      <c r="AP4" s="63">
        <v>4016</v>
      </c>
      <c r="AQ4" s="2">
        <f t="shared" ref="AQ4:AQ10" si="0">AP4-AD4</f>
        <v>1927</v>
      </c>
      <c r="AR4" s="2">
        <f t="shared" ref="AR4:AR10" si="1">AP4-AO4</f>
        <v>196</v>
      </c>
      <c r="AS4" s="14" t="s">
        <v>46</v>
      </c>
    </row>
    <row r="5" spans="1:45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63">
        <v>7653</v>
      </c>
      <c r="AP5" s="63">
        <v>7970</v>
      </c>
      <c r="AQ5" s="2">
        <f t="shared" si="0"/>
        <v>3321</v>
      </c>
      <c r="AR5" s="2">
        <f t="shared" si="1"/>
        <v>317</v>
      </c>
      <c r="AS5" s="15" t="s">
        <v>47</v>
      </c>
    </row>
    <row r="6" spans="1:45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63">
        <v>6252</v>
      </c>
      <c r="AP6" s="63">
        <v>6420</v>
      </c>
      <c r="AQ6" s="2">
        <f t="shared" si="0"/>
        <v>2934</v>
      </c>
      <c r="AR6" s="2">
        <f t="shared" si="1"/>
        <v>168</v>
      </c>
      <c r="AS6" s="15" t="s">
        <v>48</v>
      </c>
    </row>
    <row r="7" spans="1:45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9">
        <f>3079+3088</f>
        <v>6167</v>
      </c>
      <c r="AP7" s="9">
        <f>3141+3163</f>
        <v>6304</v>
      </c>
      <c r="AQ7" s="2">
        <f t="shared" si="0"/>
        <v>2027</v>
      </c>
      <c r="AR7" s="2">
        <f t="shared" si="1"/>
        <v>137</v>
      </c>
      <c r="AS7" s="15" t="s">
        <v>52</v>
      </c>
    </row>
    <row r="8" spans="1:45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63">
        <v>2755</v>
      </c>
      <c r="AP8" s="63">
        <v>2833</v>
      </c>
      <c r="AQ8" s="2">
        <f t="shared" si="0"/>
        <v>718</v>
      </c>
      <c r="AR8" s="2">
        <f t="shared" si="1"/>
        <v>78</v>
      </c>
      <c r="AS8" s="15" t="s">
        <v>49</v>
      </c>
    </row>
    <row r="9" spans="1:45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63">
        <v>215</v>
      </c>
      <c r="AP9" s="63">
        <v>241</v>
      </c>
      <c r="AQ9" s="2">
        <f t="shared" si="0"/>
        <v>105</v>
      </c>
      <c r="AR9" s="2">
        <f t="shared" si="1"/>
        <v>26</v>
      </c>
      <c r="AS9" s="15" t="s">
        <v>50</v>
      </c>
    </row>
    <row r="10" spans="1:45" x14ac:dyDescent="0.25">
      <c r="A10" s="10" t="s">
        <v>12</v>
      </c>
      <c r="B10" s="9">
        <f t="shared" ref="B10:AN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9">
        <f>SUM(AO3:AO9)</f>
        <v>28591</v>
      </c>
      <c r="AP10" s="9">
        <f>SUM(AP3:AP9)</f>
        <v>29604</v>
      </c>
      <c r="AQ10" s="2">
        <f t="shared" si="0"/>
        <v>11997</v>
      </c>
      <c r="AR10" s="2">
        <f t="shared" si="1"/>
        <v>1013</v>
      </c>
    </row>
    <row r="12" spans="1:45" x14ac:dyDescent="0.25">
      <c r="A12" s="17"/>
    </row>
    <row r="13" spans="1:45" ht="18" customHeight="1" x14ac:dyDescent="0.25">
      <c r="A13" s="18"/>
      <c r="C13" s="57" t="s">
        <v>106</v>
      </c>
    </row>
    <row r="14" spans="1:45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65"/>
      <c r="AR14" s="65"/>
    </row>
    <row r="15" spans="1:45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65"/>
      <c r="AR15" s="65"/>
    </row>
    <row r="16" spans="1:45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65"/>
    </row>
    <row r="17" spans="1:44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65"/>
      <c r="AR17" s="65"/>
    </row>
    <row r="18" spans="1:44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R18" s="65"/>
    </row>
    <row r="19" spans="1:44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R19" s="65"/>
    </row>
    <row r="20" spans="1:44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R20" s="65"/>
    </row>
    <row r="21" spans="1:44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R21" s="65"/>
    </row>
    <row r="22" spans="1:44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R22" s="65"/>
    </row>
    <row r="23" spans="1:44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R23" s="65"/>
    </row>
    <row r="24" spans="1:44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R24" s="65"/>
    </row>
    <row r="25" spans="1:44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R25" s="65"/>
    </row>
    <row r="26" spans="1:44" x14ac:dyDescent="0.25">
      <c r="A26" s="17"/>
      <c r="AR26" s="65"/>
    </row>
    <row r="27" spans="1:44" x14ac:dyDescent="0.25">
      <c r="A27" s="17"/>
      <c r="AR27" s="65"/>
    </row>
    <row r="28" spans="1:44" x14ac:dyDescent="0.25">
      <c r="A28" s="17"/>
      <c r="AR28" s="65"/>
    </row>
    <row r="29" spans="1:44" x14ac:dyDescent="0.25">
      <c r="A29" s="17"/>
      <c r="AR29" s="65"/>
    </row>
    <row r="30" spans="1:44" x14ac:dyDescent="0.25">
      <c r="A30" s="5"/>
      <c r="AR30" s="65"/>
    </row>
    <row r="31" spans="1:44" x14ac:dyDescent="0.25">
      <c r="A31" s="5"/>
      <c r="AR31" s="65"/>
    </row>
    <row r="32" spans="1:44" x14ac:dyDescent="0.25">
      <c r="A32" s="5"/>
      <c r="AR32" s="65"/>
    </row>
    <row r="33" spans="1:44" x14ac:dyDescent="0.25">
      <c r="A33" s="5"/>
      <c r="AR33" s="65"/>
    </row>
    <row r="34" spans="1:44" x14ac:dyDescent="0.25">
      <c r="A34" s="22"/>
      <c r="AR34" s="65"/>
    </row>
    <row r="35" spans="1:44" x14ac:dyDescent="0.25">
      <c r="A35" s="22"/>
    </row>
    <row r="36" spans="1:44" x14ac:dyDescent="0.25">
      <c r="A36" s="22"/>
    </row>
    <row r="37" spans="1:44" x14ac:dyDescent="0.25">
      <c r="A37" s="22"/>
    </row>
    <row r="38" spans="1:44" x14ac:dyDescent="0.25">
      <c r="A38" s="22"/>
    </row>
    <row r="39" spans="1:44" x14ac:dyDescent="0.25">
      <c r="A39" s="22"/>
    </row>
    <row r="40" spans="1:44" x14ac:dyDescent="0.25">
      <c r="A40" s="22"/>
    </row>
    <row r="41" spans="1:44" x14ac:dyDescent="0.25">
      <c r="A41" s="22"/>
    </row>
    <row r="42" spans="1:44" x14ac:dyDescent="0.25">
      <c r="A42" s="22"/>
    </row>
    <row r="43" spans="1:44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37"/>
  <sheetViews>
    <sheetView topLeftCell="V1" zoomScale="80" zoomScaleNormal="80" workbookViewId="0">
      <selection activeCell="AQ5" sqref="AQ5"/>
    </sheetView>
  </sheetViews>
  <sheetFormatPr defaultColWidth="9.140625" defaultRowHeight="15.75" x14ac:dyDescent="0.25"/>
  <cols>
    <col min="1" max="1" width="14.28515625" style="23" customWidth="1"/>
    <col min="2" max="16384" width="9.140625" style="23"/>
  </cols>
  <sheetData>
    <row r="1" spans="1:46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>
        <v>2019</v>
      </c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</row>
    <row r="2" spans="1:46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36" t="s">
        <v>3</v>
      </c>
      <c r="AP2" s="31" t="s">
        <v>4</v>
      </c>
      <c r="AQ2" s="23" t="s">
        <v>109</v>
      </c>
      <c r="AR2" s="23" t="s">
        <v>120</v>
      </c>
      <c r="AS2" s="23" t="s">
        <v>108</v>
      </c>
    </row>
    <row r="3" spans="1:46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9">
        <v>807</v>
      </c>
      <c r="AP3" s="9">
        <v>888</v>
      </c>
      <c r="AQ3" s="26">
        <f>AP3-AO3</f>
        <v>81</v>
      </c>
      <c r="AR3" s="94">
        <f>AQ3/AO3</f>
        <v>0.10037174721189591</v>
      </c>
      <c r="AS3" s="26">
        <f>AP3-AD3</f>
        <v>-690</v>
      </c>
      <c r="AT3" s="40" t="s">
        <v>41</v>
      </c>
    </row>
    <row r="4" spans="1:46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63">
        <v>6850</v>
      </c>
      <c r="AP4" s="63">
        <v>6121</v>
      </c>
      <c r="AQ4" s="26">
        <f t="shared" ref="AQ4:AQ10" si="0">AP4-AO4</f>
        <v>-729</v>
      </c>
      <c r="AR4" s="94">
        <f t="shared" ref="AR4:AR10" si="1">AQ4/AO4</f>
        <v>-0.10642335766423358</v>
      </c>
      <c r="AS4" s="26">
        <f t="shared" ref="AS4:AS10" si="2">AP4-AD4</f>
        <v>1884</v>
      </c>
      <c r="AT4" s="41" t="s">
        <v>42</v>
      </c>
    </row>
    <row r="5" spans="1:46" s="104" customFormat="1" x14ac:dyDescent="0.25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P5" si="3">SUM(AA3:AA4)</f>
        <v>9822</v>
      </c>
      <c r="AB5" s="103">
        <f t="shared" si="3"/>
        <v>7600</v>
      </c>
      <c r="AC5" s="103">
        <f t="shared" si="3"/>
        <v>5790</v>
      </c>
      <c r="AD5" s="103">
        <f t="shared" si="3"/>
        <v>5815</v>
      </c>
      <c r="AE5" s="103">
        <f t="shared" si="3"/>
        <v>8126</v>
      </c>
      <c r="AF5" s="103">
        <f t="shared" si="3"/>
        <v>10405</v>
      </c>
      <c r="AG5" s="103">
        <f t="shared" si="3"/>
        <v>9701</v>
      </c>
      <c r="AH5" s="103">
        <f t="shared" si="3"/>
        <v>6563</v>
      </c>
      <c r="AI5" s="103">
        <f t="shared" si="3"/>
        <v>6686</v>
      </c>
      <c r="AJ5" s="103">
        <f t="shared" si="3"/>
        <v>15176</v>
      </c>
      <c r="AK5" s="103">
        <f t="shared" si="3"/>
        <v>15812</v>
      </c>
      <c r="AL5" s="103">
        <f t="shared" si="3"/>
        <v>15175</v>
      </c>
      <c r="AM5" s="103">
        <f t="shared" si="3"/>
        <v>8651</v>
      </c>
      <c r="AN5" s="103">
        <f t="shared" si="3"/>
        <v>7759</v>
      </c>
      <c r="AO5" s="103">
        <f t="shared" si="3"/>
        <v>7657</v>
      </c>
      <c r="AP5" s="103">
        <f t="shared" si="3"/>
        <v>7009</v>
      </c>
      <c r="AQ5" s="26">
        <f t="shared" si="0"/>
        <v>-648</v>
      </c>
      <c r="AR5" s="94">
        <f t="shared" si="1"/>
        <v>-8.4628444560532839E-2</v>
      </c>
      <c r="AS5" s="26">
        <f t="shared" si="2"/>
        <v>1194</v>
      </c>
      <c r="AT5" s="101" t="s">
        <v>121</v>
      </c>
    </row>
    <row r="6" spans="1:46" x14ac:dyDescent="0.25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63">
        <v>11730</v>
      </c>
      <c r="AP6" s="63">
        <v>6502</v>
      </c>
      <c r="AQ6" s="26">
        <f t="shared" si="0"/>
        <v>-5228</v>
      </c>
      <c r="AR6" s="94">
        <f t="shared" si="1"/>
        <v>-0.44569479965899406</v>
      </c>
      <c r="AS6" s="26">
        <f t="shared" si="2"/>
        <v>3010</v>
      </c>
      <c r="AT6" s="41" t="s">
        <v>43</v>
      </c>
    </row>
    <row r="7" spans="1:46" x14ac:dyDescent="0.25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63">
        <v>5589</v>
      </c>
      <c r="AP7" s="63">
        <v>12133</v>
      </c>
      <c r="AQ7" s="26">
        <f t="shared" si="0"/>
        <v>6544</v>
      </c>
      <c r="AR7" s="94">
        <f t="shared" si="1"/>
        <v>1.1708713544462337</v>
      </c>
      <c r="AS7" s="26">
        <f t="shared" si="2"/>
        <v>8427</v>
      </c>
      <c r="AT7" s="40" t="s">
        <v>44</v>
      </c>
    </row>
    <row r="8" spans="1:46" s="104" customFormat="1" x14ac:dyDescent="0.25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103">
        <v>3615</v>
      </c>
      <c r="AP8" s="103">
        <v>3960</v>
      </c>
      <c r="AQ8" s="26">
        <f t="shared" si="0"/>
        <v>345</v>
      </c>
      <c r="AR8" s="94">
        <f t="shared" si="1"/>
        <v>9.5435684647302899E-2</v>
      </c>
      <c r="AS8" s="26">
        <f t="shared" si="2"/>
        <v>-634</v>
      </c>
      <c r="AT8" s="101" t="s">
        <v>45</v>
      </c>
    </row>
    <row r="9" spans="1:46" s="104" customFormat="1" x14ac:dyDescent="0.25">
      <c r="A9" s="101" t="s">
        <v>113</v>
      </c>
      <c r="B9" s="105">
        <f t="shared" ref="B9:E9" si="4">B7+B8</f>
        <v>16981</v>
      </c>
      <c r="C9" s="105">
        <f t="shared" si="4"/>
        <v>17054</v>
      </c>
      <c r="D9" s="105">
        <f t="shared" si="4"/>
        <v>17037</v>
      </c>
      <c r="E9" s="105">
        <f t="shared" si="4"/>
        <v>17533</v>
      </c>
      <c r="F9" s="105">
        <f t="shared" ref="F9:AP9" si="5">F7+F8</f>
        <v>17198</v>
      </c>
      <c r="G9" s="102">
        <f t="shared" si="5"/>
        <v>15948</v>
      </c>
      <c r="H9" s="102">
        <f t="shared" si="5"/>
        <v>15683</v>
      </c>
      <c r="I9" s="102">
        <f t="shared" si="5"/>
        <v>15111</v>
      </c>
      <c r="J9" s="102">
        <f t="shared" si="5"/>
        <v>14460</v>
      </c>
      <c r="K9" s="102">
        <f t="shared" si="5"/>
        <v>13641</v>
      </c>
      <c r="L9" s="102">
        <f t="shared" si="5"/>
        <v>13309</v>
      </c>
      <c r="M9" s="102">
        <f t="shared" si="5"/>
        <v>13133</v>
      </c>
      <c r="N9" s="102">
        <f t="shared" si="5"/>
        <v>13102</v>
      </c>
      <c r="O9" s="102">
        <f t="shared" si="5"/>
        <v>12843</v>
      </c>
      <c r="P9" s="102">
        <f t="shared" si="5"/>
        <v>12633</v>
      </c>
      <c r="Q9" s="102">
        <f t="shared" si="5"/>
        <v>12352</v>
      </c>
      <c r="R9" s="102">
        <f t="shared" si="5"/>
        <v>11839</v>
      </c>
      <c r="S9" s="102">
        <f t="shared" si="5"/>
        <v>10891</v>
      </c>
      <c r="T9" s="102">
        <f t="shared" si="5"/>
        <v>10441</v>
      </c>
      <c r="U9" s="102">
        <f t="shared" si="5"/>
        <v>9903</v>
      </c>
      <c r="V9" s="102">
        <f t="shared" si="5"/>
        <v>9565</v>
      </c>
      <c r="W9" s="102">
        <f t="shared" si="5"/>
        <v>9186</v>
      </c>
      <c r="X9" s="102">
        <f t="shared" si="5"/>
        <v>8789</v>
      </c>
      <c r="Y9" s="102">
        <f t="shared" si="5"/>
        <v>8672</v>
      </c>
      <c r="Z9" s="102">
        <f t="shared" si="5"/>
        <v>8509</v>
      </c>
      <c r="AA9" s="102">
        <f t="shared" si="5"/>
        <v>8271</v>
      </c>
      <c r="AB9" s="102">
        <f t="shared" si="5"/>
        <v>8385</v>
      </c>
      <c r="AC9" s="102">
        <f t="shared" si="5"/>
        <v>8657</v>
      </c>
      <c r="AD9" s="102">
        <f t="shared" si="5"/>
        <v>8300</v>
      </c>
      <c r="AE9" s="102">
        <f t="shared" si="5"/>
        <v>7689</v>
      </c>
      <c r="AF9" s="102">
        <f t="shared" si="5"/>
        <v>7497</v>
      </c>
      <c r="AG9" s="102">
        <f t="shared" si="5"/>
        <v>7250</v>
      </c>
      <c r="AH9" s="102">
        <f t="shared" si="5"/>
        <v>6882</v>
      </c>
      <c r="AI9" s="102">
        <f t="shared" si="5"/>
        <v>6500</v>
      </c>
      <c r="AJ9" s="102">
        <f t="shared" si="5"/>
        <v>6379</v>
      </c>
      <c r="AK9" s="102">
        <f t="shared" si="5"/>
        <v>6275</v>
      </c>
      <c r="AL9" s="102">
        <f t="shared" si="5"/>
        <v>6184</v>
      </c>
      <c r="AM9" s="102">
        <f t="shared" si="5"/>
        <v>6133</v>
      </c>
      <c r="AN9" s="102">
        <f t="shared" si="5"/>
        <v>6894</v>
      </c>
      <c r="AO9" s="102">
        <f t="shared" si="5"/>
        <v>9204</v>
      </c>
      <c r="AP9" s="102">
        <f t="shared" si="5"/>
        <v>16093</v>
      </c>
      <c r="AQ9" s="26">
        <f t="shared" si="0"/>
        <v>6889</v>
      </c>
      <c r="AR9" s="94">
        <f t="shared" si="1"/>
        <v>0.74847892220773582</v>
      </c>
      <c r="AS9" s="26">
        <f t="shared" si="2"/>
        <v>7793</v>
      </c>
      <c r="AT9" s="101" t="s">
        <v>113</v>
      </c>
    </row>
    <row r="10" spans="1:46" x14ac:dyDescent="0.25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6">SUM(F3:F8)</f>
        <v>29922</v>
      </c>
      <c r="G10" s="38">
        <f t="shared" si="6"/>
        <v>30577</v>
      </c>
      <c r="H10" s="38">
        <f t="shared" si="6"/>
        <v>31670</v>
      </c>
      <c r="I10" s="38">
        <f t="shared" si="6"/>
        <v>31003</v>
      </c>
      <c r="J10" s="38">
        <f t="shared" si="6"/>
        <v>27951</v>
      </c>
      <c r="K10" s="38">
        <f t="shared" si="6"/>
        <v>26436</v>
      </c>
      <c r="L10" s="38">
        <f t="shared" si="6"/>
        <v>33780</v>
      </c>
      <c r="M10" s="38">
        <f t="shared" si="6"/>
        <v>35771</v>
      </c>
      <c r="N10" s="38">
        <f t="shared" si="6"/>
        <v>35989</v>
      </c>
      <c r="O10" s="38">
        <f t="shared" si="6"/>
        <v>34204</v>
      </c>
      <c r="P10" s="38">
        <f t="shared" si="6"/>
        <v>30616</v>
      </c>
      <c r="Q10" s="38">
        <f t="shared" si="6"/>
        <v>24903</v>
      </c>
      <c r="R10" s="38">
        <f t="shared" si="6"/>
        <v>22839</v>
      </c>
      <c r="S10" s="38">
        <f t="shared" si="6"/>
        <v>23808</v>
      </c>
      <c r="T10" s="38">
        <f t="shared" si="6"/>
        <v>24803</v>
      </c>
      <c r="U10" s="38">
        <f t="shared" si="6"/>
        <v>23866</v>
      </c>
      <c r="V10" s="38">
        <f t="shared" si="6"/>
        <v>21399</v>
      </c>
      <c r="W10" s="38">
        <f t="shared" si="6"/>
        <v>20447</v>
      </c>
      <c r="X10" s="38">
        <f t="shared" si="6"/>
        <v>28514</v>
      </c>
      <c r="Y10" s="38">
        <f>Y3+Y4+Y6+Y7+Y8</f>
        <v>29800</v>
      </c>
      <c r="Z10" s="38">
        <f t="shared" ref="Z10:AM10" si="7">Z3+Z4+Z6+Z7+Z8</f>
        <v>30951</v>
      </c>
      <c r="AA10" s="38">
        <f t="shared" si="7"/>
        <v>29751</v>
      </c>
      <c r="AB10" s="38">
        <f t="shared" si="7"/>
        <v>26508</v>
      </c>
      <c r="AC10" s="38">
        <f t="shared" si="7"/>
        <v>20315</v>
      </c>
      <c r="AD10" s="38">
        <f t="shared" si="7"/>
        <v>17607</v>
      </c>
      <c r="AE10" s="38">
        <f t="shared" si="7"/>
        <v>18960</v>
      </c>
      <c r="AF10" s="38">
        <f t="shared" si="7"/>
        <v>20582</v>
      </c>
      <c r="AG10" s="38">
        <f t="shared" si="7"/>
        <v>19883</v>
      </c>
      <c r="AH10" s="38">
        <f t="shared" si="7"/>
        <v>16968</v>
      </c>
      <c r="AI10" s="38">
        <f t="shared" si="7"/>
        <v>16544</v>
      </c>
      <c r="AJ10" s="38">
        <f t="shared" si="7"/>
        <v>24495</v>
      </c>
      <c r="AK10" s="38">
        <f t="shared" si="7"/>
        <v>25285</v>
      </c>
      <c r="AL10" s="38">
        <f t="shared" si="7"/>
        <v>26214</v>
      </c>
      <c r="AM10" s="38">
        <f t="shared" si="7"/>
        <v>25620</v>
      </c>
      <c r="AN10" s="38">
        <f>AN3+AN4+AN6+AN7+AN8</f>
        <v>26353</v>
      </c>
      <c r="AO10" s="38">
        <f>AO3+AO4+AO6+AO7+AO8</f>
        <v>28591</v>
      </c>
      <c r="AP10" s="38">
        <f>AP3+AP4+AP6+AP7+AP8</f>
        <v>29604</v>
      </c>
      <c r="AQ10" s="26">
        <f t="shared" si="0"/>
        <v>1013</v>
      </c>
      <c r="AR10" s="94">
        <f t="shared" si="1"/>
        <v>3.5430729949984259E-2</v>
      </c>
      <c r="AS10" s="26">
        <f t="shared" si="2"/>
        <v>11997</v>
      </c>
    </row>
    <row r="11" spans="1:46" x14ac:dyDescent="0.25">
      <c r="AS11" s="26"/>
    </row>
    <row r="12" spans="1:46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6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6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6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6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8" spans="2:42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2:42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  <c r="AO19" s="100"/>
      <c r="AP19" s="100"/>
    </row>
    <row r="20" spans="2:42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2:42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2:42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2:42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2:42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2:42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2:42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37" spans="4:4" x14ac:dyDescent="0.25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U53"/>
  <sheetViews>
    <sheetView topLeftCell="AQ1" zoomScale="72" zoomScaleNormal="72" workbookViewId="0">
      <selection activeCell="BQ3" sqref="BQ3"/>
    </sheetView>
  </sheetViews>
  <sheetFormatPr defaultColWidth="9.140625" defaultRowHeight="15.75" x14ac:dyDescent="0.25"/>
  <cols>
    <col min="1" max="1" width="21.28515625" style="23" customWidth="1"/>
    <col min="2" max="67" width="9.140625" style="23"/>
    <col min="68" max="68" width="10.85546875" style="23" customWidth="1"/>
    <col min="69" max="69" width="9.140625" style="23"/>
    <col min="70" max="70" width="11.140625" style="23" customWidth="1"/>
    <col min="71" max="71" width="23" style="23" customWidth="1"/>
    <col min="72" max="16384" width="9.140625" style="23"/>
  </cols>
  <sheetData>
    <row r="1" spans="1:73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/>
      <c r="BA1" s="37"/>
      <c r="BB1" s="37">
        <v>2019</v>
      </c>
      <c r="BC1" s="37"/>
      <c r="BD1" s="37"/>
      <c r="BE1" s="37"/>
      <c r="BF1" s="37"/>
      <c r="BG1" s="37"/>
      <c r="BH1" s="37"/>
      <c r="BI1" s="37"/>
      <c r="BJ1" s="37">
        <v>2020</v>
      </c>
      <c r="BK1" s="37"/>
      <c r="BL1" s="37"/>
      <c r="BM1" s="37"/>
      <c r="BN1" s="37"/>
    </row>
    <row r="2" spans="1:73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28" t="s">
        <v>3</v>
      </c>
      <c r="BN2" s="31" t="s">
        <v>4</v>
      </c>
      <c r="BO2" s="84" t="s">
        <v>108</v>
      </c>
      <c r="BP2" s="84" t="s">
        <v>118</v>
      </c>
      <c r="BQ2" s="28" t="s">
        <v>109</v>
      </c>
      <c r="BR2" s="28" t="s">
        <v>119</v>
      </c>
      <c r="BS2" s="28"/>
    </row>
    <row r="3" spans="1:73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87">
        <v>17832</v>
      </c>
      <c r="BN3" s="87">
        <v>18581</v>
      </c>
      <c r="BO3" s="28">
        <f>BN3-BB3</f>
        <v>5515</v>
      </c>
      <c r="BP3" s="97">
        <f>BO3/BB3</f>
        <v>0.42208786162559314</v>
      </c>
      <c r="BQ3" s="28">
        <f>BN3-BM3</f>
        <v>749</v>
      </c>
      <c r="BR3" s="97">
        <f>BQ3/BM3</f>
        <v>4.2003140421713776E-2</v>
      </c>
      <c r="BS3" s="32" t="s">
        <v>53</v>
      </c>
      <c r="BT3" s="96"/>
      <c r="BU3" s="96"/>
    </row>
    <row r="4" spans="1:73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87">
        <v>7404</v>
      </c>
      <c r="BN4" s="87">
        <v>7574</v>
      </c>
      <c r="BO4" s="28">
        <f t="shared" ref="BO4:BO10" si="0">BN4-BB4</f>
        <v>5240</v>
      </c>
      <c r="BP4" s="97">
        <f t="shared" ref="BP4:BP10" si="1">BO4/BB4</f>
        <v>2.2450728363324766</v>
      </c>
      <c r="BQ4" s="28">
        <f t="shared" ref="BQ4:BQ10" si="2">BN4-BM4</f>
        <v>170</v>
      </c>
      <c r="BR4" s="97">
        <f t="shared" ref="BR4:BR10" si="3">BQ4/BM4</f>
        <v>2.2960561858454888E-2</v>
      </c>
      <c r="BS4" s="34" t="s">
        <v>54</v>
      </c>
      <c r="BT4" s="96"/>
      <c r="BU4" s="96"/>
    </row>
    <row r="5" spans="1:73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1">
        <f>895+20</f>
        <v>915</v>
      </c>
      <c r="BN5" s="1">
        <f>17+919</f>
        <v>936</v>
      </c>
      <c r="BO5" s="28">
        <f t="shared" si="0"/>
        <v>380</v>
      </c>
      <c r="BP5" s="97">
        <f t="shared" si="1"/>
        <v>0.68345323741007191</v>
      </c>
      <c r="BQ5" s="28">
        <f t="shared" si="2"/>
        <v>21</v>
      </c>
      <c r="BR5" s="97">
        <f t="shared" si="3"/>
        <v>2.2950819672131147E-2</v>
      </c>
      <c r="BS5" s="34" t="s">
        <v>55</v>
      </c>
      <c r="BT5" s="96"/>
      <c r="BU5" s="96"/>
    </row>
    <row r="6" spans="1:73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87">
        <v>153</v>
      </c>
      <c r="BN6" s="87">
        <v>148</v>
      </c>
      <c r="BO6" s="28">
        <f t="shared" si="0"/>
        <v>45</v>
      </c>
      <c r="BP6" s="97">
        <f t="shared" si="1"/>
        <v>0.43689320388349512</v>
      </c>
      <c r="BQ6" s="28">
        <f t="shared" si="2"/>
        <v>-5</v>
      </c>
      <c r="BR6" s="97">
        <f t="shared" si="3"/>
        <v>-3.2679738562091505E-2</v>
      </c>
      <c r="BS6" s="32" t="s">
        <v>56</v>
      </c>
      <c r="BT6" s="96"/>
    </row>
    <row r="7" spans="1:73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87">
        <v>1636</v>
      </c>
      <c r="BN7" s="87">
        <v>1707</v>
      </c>
      <c r="BO7" s="28">
        <f t="shared" si="0"/>
        <v>882</v>
      </c>
      <c r="BP7" s="97">
        <f t="shared" si="1"/>
        <v>1.0690909090909091</v>
      </c>
      <c r="BQ7" s="28">
        <f t="shared" si="2"/>
        <v>71</v>
      </c>
      <c r="BR7" s="97">
        <f t="shared" si="3"/>
        <v>4.3398533007334962E-2</v>
      </c>
      <c r="BS7" s="32" t="s">
        <v>57</v>
      </c>
    </row>
    <row r="8" spans="1:73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87">
        <v>519</v>
      </c>
      <c r="BN8" s="87">
        <v>521</v>
      </c>
      <c r="BO8" s="28">
        <f t="shared" si="0"/>
        <v>-46</v>
      </c>
      <c r="BP8" s="97">
        <f t="shared" si="1"/>
        <v>-8.1128747795414458E-2</v>
      </c>
      <c r="BQ8" s="28">
        <f t="shared" si="2"/>
        <v>2</v>
      </c>
      <c r="BR8" s="97">
        <f t="shared" si="3"/>
        <v>3.8535645472061657E-3</v>
      </c>
      <c r="BS8" s="32" t="s">
        <v>58</v>
      </c>
    </row>
    <row r="9" spans="1:73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87">
        <v>132</v>
      </c>
      <c r="BN9" s="87">
        <v>137</v>
      </c>
      <c r="BO9" s="28">
        <f t="shared" si="0"/>
        <v>-19</v>
      </c>
      <c r="BP9" s="97">
        <f t="shared" si="1"/>
        <v>-0.12179487179487179</v>
      </c>
      <c r="BQ9" s="28">
        <f t="shared" si="2"/>
        <v>5</v>
      </c>
      <c r="BR9" s="97">
        <f t="shared" si="3"/>
        <v>3.787878787878788E-2</v>
      </c>
      <c r="BS9" s="32" t="s">
        <v>59</v>
      </c>
    </row>
    <row r="10" spans="1:73" x14ac:dyDescent="0.25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N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7">
        <f t="shared" si="9"/>
        <v>25620</v>
      </c>
      <c r="BL10" s="27">
        <f t="shared" si="9"/>
        <v>26353</v>
      </c>
      <c r="BM10" s="27">
        <f t="shared" si="9"/>
        <v>28591</v>
      </c>
      <c r="BN10" s="27">
        <f t="shared" si="9"/>
        <v>29604</v>
      </c>
      <c r="BO10" s="28">
        <f t="shared" si="0"/>
        <v>11997</v>
      </c>
      <c r="BP10" s="97">
        <f t="shared" si="1"/>
        <v>0.68137672516612713</v>
      </c>
      <c r="BQ10" s="28">
        <f t="shared" si="2"/>
        <v>1013</v>
      </c>
      <c r="BR10" s="97">
        <f t="shared" si="3"/>
        <v>3.5430729949984259E-2</v>
      </c>
      <c r="BS10" s="27"/>
    </row>
    <row r="11" spans="1:73" x14ac:dyDescent="0.25">
      <c r="A11" s="26"/>
      <c r="BQ11" s="37"/>
      <c r="BR11" s="99"/>
    </row>
    <row r="12" spans="1:73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</row>
    <row r="13" spans="1:73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</row>
    <row r="14" spans="1:73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</row>
    <row r="15" spans="1:73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</row>
    <row r="16" spans="1:73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39"/>
      <c r="BP16" s="39"/>
    </row>
    <row r="17" spans="3:68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</row>
    <row r="18" spans="3:68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39"/>
      <c r="BP18" s="39"/>
    </row>
    <row r="19" spans="3:68" x14ac:dyDescent="0.25">
      <c r="C19" s="22"/>
    </row>
    <row r="21" spans="3:68" x14ac:dyDescent="0.25">
      <c r="C21" s="22"/>
    </row>
    <row r="22" spans="3:68" x14ac:dyDescent="0.25">
      <c r="C22" s="22"/>
    </row>
    <row r="23" spans="3:68" x14ac:dyDescent="0.25">
      <c r="C23" s="22"/>
    </row>
    <row r="24" spans="3:68" x14ac:dyDescent="0.25">
      <c r="C24" s="22"/>
    </row>
    <row r="25" spans="3:68" x14ac:dyDescent="0.25">
      <c r="C25" s="22"/>
    </row>
    <row r="26" spans="3:68" x14ac:dyDescent="0.25">
      <c r="C26" s="22"/>
    </row>
    <row r="27" spans="3:68" x14ac:dyDescent="0.25">
      <c r="C27" s="22"/>
    </row>
    <row r="28" spans="3:68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opLeftCell="Y1" zoomScale="73" zoomScaleNormal="73" workbookViewId="0">
      <selection activeCell="AP5" sqref="AP5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42" width="13.28515625" style="65" customWidth="1"/>
  </cols>
  <sheetData>
    <row r="1" spans="1:48" ht="15.75" x14ac:dyDescent="0.25">
      <c r="A1" s="75"/>
      <c r="B1" s="65">
        <v>2017</v>
      </c>
      <c r="K1" s="65">
        <v>2017</v>
      </c>
      <c r="Z1" s="65">
        <v>2019</v>
      </c>
      <c r="AD1" s="65">
        <v>2019</v>
      </c>
      <c r="AL1" s="65">
        <v>2020</v>
      </c>
    </row>
    <row r="2" spans="1:48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  <c r="AO2" s="25" t="s">
        <v>3</v>
      </c>
      <c r="AP2" s="24" t="s">
        <v>4</v>
      </c>
    </row>
    <row r="3" spans="1:48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26">
        <v>175</v>
      </c>
      <c r="AP3" s="26">
        <v>182</v>
      </c>
      <c r="AQ3" s="72" t="s">
        <v>60</v>
      </c>
      <c r="AU3" s="2"/>
      <c r="AV3" s="95"/>
    </row>
    <row r="4" spans="1:48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26">
        <v>7330</v>
      </c>
      <c r="AP4" s="26">
        <v>7409</v>
      </c>
      <c r="AQ4" s="72" t="s">
        <v>65</v>
      </c>
      <c r="AU4" s="2"/>
      <c r="AV4" s="95"/>
    </row>
    <row r="5" spans="1:48" s="4" customFormat="1" ht="15.75" x14ac:dyDescent="0.25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 t="shared" ref="AH5:AP5" si="2">AH3+AH4</f>
        <v>2757</v>
      </c>
      <c r="AI5" s="81">
        <f t="shared" si="2"/>
        <v>3040</v>
      </c>
      <c r="AJ5" s="81">
        <f t="shared" si="2"/>
        <v>6395</v>
      </c>
      <c r="AK5" s="81">
        <f t="shared" si="2"/>
        <v>6951</v>
      </c>
      <c r="AL5" s="81">
        <f t="shared" si="2"/>
        <v>7266</v>
      </c>
      <c r="AM5" s="81">
        <f t="shared" si="2"/>
        <v>6971</v>
      </c>
      <c r="AN5" s="81">
        <f t="shared" si="2"/>
        <v>6960</v>
      </c>
      <c r="AO5" s="81">
        <f t="shared" si="2"/>
        <v>7505</v>
      </c>
      <c r="AP5" s="81">
        <f t="shared" si="2"/>
        <v>7591</v>
      </c>
      <c r="AQ5" s="78" t="s">
        <v>64</v>
      </c>
      <c r="AU5" s="2"/>
      <c r="AV5" s="95"/>
    </row>
    <row r="6" spans="1:48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26">
        <v>11083</v>
      </c>
      <c r="AP6" s="26">
        <v>11510</v>
      </c>
      <c r="AQ6" s="72" t="s">
        <v>61</v>
      </c>
      <c r="AU6" s="2"/>
      <c r="AV6" s="95"/>
    </row>
    <row r="7" spans="1:48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26">
        <v>2547</v>
      </c>
      <c r="AP7" s="26">
        <v>2604</v>
      </c>
      <c r="AQ7" s="72" t="s">
        <v>62</v>
      </c>
      <c r="AU7" s="2"/>
      <c r="AV7" s="95"/>
    </row>
    <row r="8" spans="1:48" s="4" customFormat="1" ht="15.75" x14ac:dyDescent="0.25">
      <c r="A8" s="73" t="s">
        <v>63</v>
      </c>
      <c r="B8" s="81">
        <f t="shared" ref="B8:F8" si="3">SUM(B6:B7)</f>
        <v>21908</v>
      </c>
      <c r="C8" s="81">
        <f t="shared" si="3"/>
        <v>21809</v>
      </c>
      <c r="D8" s="81">
        <f t="shared" si="3"/>
        <v>20064</v>
      </c>
      <c r="E8" s="81">
        <f t="shared" si="3"/>
        <v>16479</v>
      </c>
      <c r="F8" s="81">
        <f t="shared" si="3"/>
        <v>14815</v>
      </c>
      <c r="G8" s="81">
        <f t="shared" ref="G8:AP8" si="4">G6+G7</f>
        <v>14534</v>
      </c>
      <c r="H8" s="81">
        <f t="shared" si="4"/>
        <v>14694</v>
      </c>
      <c r="I8" s="81">
        <f t="shared" si="4"/>
        <v>14246</v>
      </c>
      <c r="J8" s="81">
        <f t="shared" si="4"/>
        <v>13309</v>
      </c>
      <c r="K8" s="81">
        <f t="shared" si="4"/>
        <v>12934</v>
      </c>
      <c r="L8" s="81">
        <f t="shared" si="4"/>
        <v>17016</v>
      </c>
      <c r="M8" s="81">
        <f t="shared" si="4"/>
        <v>18267</v>
      </c>
      <c r="N8" s="81">
        <f t="shared" si="4"/>
        <v>18217</v>
      </c>
      <c r="O8" s="81">
        <f t="shared" si="4"/>
        <v>17329</v>
      </c>
      <c r="P8" s="81">
        <f t="shared" si="4"/>
        <v>15529</v>
      </c>
      <c r="Q8" s="81">
        <f t="shared" si="4"/>
        <v>12359</v>
      </c>
      <c r="R8" s="81">
        <f t="shared" si="4"/>
        <v>11277</v>
      </c>
      <c r="S8" s="81">
        <f t="shared" si="4"/>
        <v>11175</v>
      </c>
      <c r="T8" s="81">
        <f t="shared" si="4"/>
        <v>11314</v>
      </c>
      <c r="U8" s="81">
        <f t="shared" si="4"/>
        <v>10770</v>
      </c>
      <c r="V8" s="81">
        <f t="shared" si="4"/>
        <v>10016</v>
      </c>
      <c r="W8" s="81">
        <f t="shared" si="4"/>
        <v>9905</v>
      </c>
      <c r="X8" s="81">
        <f t="shared" si="4"/>
        <v>14081</v>
      </c>
      <c r="Y8" s="81">
        <f t="shared" si="4"/>
        <v>14858</v>
      </c>
      <c r="Z8" s="81">
        <f t="shared" si="4"/>
        <v>15537</v>
      </c>
      <c r="AA8" s="81">
        <f t="shared" si="4"/>
        <v>14902</v>
      </c>
      <c r="AB8" s="81">
        <f t="shared" si="4"/>
        <v>13419</v>
      </c>
      <c r="AC8" s="81">
        <f t="shared" si="4"/>
        <v>10088</v>
      </c>
      <c r="AD8" s="81">
        <f t="shared" si="4"/>
        <v>8603</v>
      </c>
      <c r="AE8" s="81">
        <f t="shared" si="4"/>
        <v>8822</v>
      </c>
      <c r="AF8" s="81">
        <f t="shared" si="4"/>
        <v>9270</v>
      </c>
      <c r="AG8" s="81">
        <f t="shared" si="4"/>
        <v>8918</v>
      </c>
      <c r="AH8" s="81">
        <f t="shared" si="4"/>
        <v>8096</v>
      </c>
      <c r="AI8" s="81">
        <f t="shared" si="4"/>
        <v>7999</v>
      </c>
      <c r="AJ8" s="81">
        <f t="shared" si="4"/>
        <v>11945</v>
      </c>
      <c r="AK8" s="81">
        <f t="shared" si="4"/>
        <v>12223</v>
      </c>
      <c r="AL8" s="81">
        <f t="shared" si="4"/>
        <v>12645</v>
      </c>
      <c r="AM8" s="81">
        <f t="shared" si="4"/>
        <v>12391</v>
      </c>
      <c r="AN8" s="81">
        <f t="shared" si="4"/>
        <v>12702</v>
      </c>
      <c r="AO8" s="81">
        <f t="shared" si="4"/>
        <v>13630</v>
      </c>
      <c r="AP8" s="81">
        <f t="shared" si="4"/>
        <v>14114</v>
      </c>
      <c r="AQ8" s="73" t="s">
        <v>63</v>
      </c>
      <c r="AU8" s="2"/>
      <c r="AV8" s="95"/>
    </row>
    <row r="9" spans="1:48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1">
        <f>2285+5171</f>
        <v>7456</v>
      </c>
      <c r="AP9" s="91">
        <f>2374+5525</f>
        <v>7899</v>
      </c>
      <c r="AQ9" s="90" t="s">
        <v>66</v>
      </c>
      <c r="AU9" s="2"/>
      <c r="AV9" s="95"/>
    </row>
    <row r="10" spans="1:48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U10" s="2"/>
      <c r="AV10" s="95"/>
    </row>
    <row r="11" spans="1:48" ht="15.75" x14ac:dyDescent="0.25">
      <c r="A11" s="74" t="s">
        <v>107</v>
      </c>
      <c r="B11" s="26">
        <f t="shared" ref="B11:F11" si="5">SUM(B5,B8:B9)</f>
        <v>42839</v>
      </c>
      <c r="C11" s="26">
        <f t="shared" si="5"/>
        <v>42326</v>
      </c>
      <c r="D11" s="26">
        <f t="shared" si="5"/>
        <v>39088</v>
      </c>
      <c r="E11" s="26">
        <f t="shared" si="5"/>
        <v>32804</v>
      </c>
      <c r="F11" s="26">
        <f t="shared" si="5"/>
        <v>29922</v>
      </c>
      <c r="G11" s="26">
        <f t="shared" ref="G11:AG11" si="6">G5+G8+G9</f>
        <v>30577</v>
      </c>
      <c r="H11" s="26">
        <f t="shared" si="6"/>
        <v>31670</v>
      </c>
      <c r="I11" s="26">
        <f t="shared" si="6"/>
        <v>31003</v>
      </c>
      <c r="J11" s="26">
        <f t="shared" si="6"/>
        <v>27952</v>
      </c>
      <c r="K11" s="26">
        <f t="shared" si="6"/>
        <v>26436</v>
      </c>
      <c r="L11" s="26">
        <f t="shared" si="6"/>
        <v>33780</v>
      </c>
      <c r="M11" s="26">
        <f t="shared" si="6"/>
        <v>35771</v>
      </c>
      <c r="N11" s="26">
        <f t="shared" si="6"/>
        <v>35989</v>
      </c>
      <c r="O11" s="26">
        <f t="shared" si="6"/>
        <v>34204</v>
      </c>
      <c r="P11" s="26">
        <f t="shared" si="6"/>
        <v>30616</v>
      </c>
      <c r="Q11" s="26">
        <f t="shared" si="6"/>
        <v>24903</v>
      </c>
      <c r="R11" s="26">
        <f t="shared" si="6"/>
        <v>22839</v>
      </c>
      <c r="S11" s="26">
        <f t="shared" si="6"/>
        <v>23808</v>
      </c>
      <c r="T11" s="26">
        <f t="shared" si="6"/>
        <v>24803</v>
      </c>
      <c r="U11" s="26">
        <f t="shared" si="6"/>
        <v>23866</v>
      </c>
      <c r="V11" s="26">
        <f t="shared" si="6"/>
        <v>21399</v>
      </c>
      <c r="W11" s="26">
        <f t="shared" si="6"/>
        <v>20447</v>
      </c>
      <c r="X11" s="26">
        <f t="shared" si="6"/>
        <v>28514</v>
      </c>
      <c r="Y11" s="26">
        <f t="shared" si="6"/>
        <v>29800</v>
      </c>
      <c r="Z11" s="26">
        <f t="shared" si="6"/>
        <v>30951</v>
      </c>
      <c r="AA11" s="26">
        <f t="shared" si="6"/>
        <v>29751</v>
      </c>
      <c r="AB11" s="26">
        <f t="shared" si="6"/>
        <v>26508</v>
      </c>
      <c r="AC11" s="26">
        <f t="shared" si="6"/>
        <v>20315</v>
      </c>
      <c r="AD11" s="26">
        <f t="shared" si="6"/>
        <v>17607</v>
      </c>
      <c r="AE11" s="26">
        <f t="shared" si="6"/>
        <v>18960</v>
      </c>
      <c r="AF11" s="26">
        <f t="shared" si="6"/>
        <v>20582</v>
      </c>
      <c r="AG11" s="26">
        <f t="shared" si="6"/>
        <v>19883</v>
      </c>
      <c r="AH11" s="26">
        <f t="shared" ref="AH11:AP11" si="7">AH5+AH8+AH9</f>
        <v>16968</v>
      </c>
      <c r="AI11" s="26">
        <f t="shared" si="7"/>
        <v>16544</v>
      </c>
      <c r="AJ11" s="26">
        <f t="shared" si="7"/>
        <v>24495</v>
      </c>
      <c r="AK11" s="26">
        <f t="shared" si="7"/>
        <v>25285</v>
      </c>
      <c r="AL11" s="26">
        <f t="shared" si="7"/>
        <v>26214</v>
      </c>
      <c r="AM11" s="26">
        <f t="shared" si="7"/>
        <v>25620</v>
      </c>
      <c r="AN11" s="26">
        <f t="shared" si="7"/>
        <v>26353</v>
      </c>
      <c r="AO11" s="26">
        <f t="shared" si="7"/>
        <v>28591</v>
      </c>
      <c r="AP11" s="26">
        <f t="shared" si="7"/>
        <v>29604</v>
      </c>
      <c r="AU11" s="2"/>
      <c r="AV11" s="95"/>
    </row>
    <row r="12" spans="1:48" ht="15.75" x14ac:dyDescent="0.25">
      <c r="A12" s="23"/>
    </row>
    <row r="13" spans="1:48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</row>
    <row r="14" spans="1:48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</row>
    <row r="15" spans="1:48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48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</row>
    <row r="17" spans="1:42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</row>
    <row r="18" spans="1:42" ht="15.75" x14ac:dyDescent="0.25">
      <c r="A18" s="23"/>
    </row>
    <row r="19" spans="1:42" ht="15.75" x14ac:dyDescent="0.25">
      <c r="A19" s="23"/>
    </row>
    <row r="20" spans="1:42" ht="15.75" x14ac:dyDescent="0.25">
      <c r="A20" s="23"/>
    </row>
    <row r="21" spans="1:42" ht="15.75" x14ac:dyDescent="0.25">
      <c r="A21" s="23"/>
    </row>
    <row r="22" spans="1:42" ht="15.75" x14ac:dyDescent="0.25">
      <c r="A22" s="23"/>
    </row>
    <row r="23" spans="1:42" ht="15.75" x14ac:dyDescent="0.25">
      <c r="A23" s="23"/>
    </row>
    <row r="24" spans="1:42" ht="15.75" x14ac:dyDescent="0.25">
      <c r="A24" s="23"/>
    </row>
    <row r="25" spans="1:42" ht="15.75" x14ac:dyDescent="0.25">
      <c r="A25" s="23"/>
    </row>
    <row r="26" spans="1:42" ht="15.75" x14ac:dyDescent="0.25">
      <c r="A26" s="23"/>
    </row>
    <row r="27" spans="1:42" ht="15.75" x14ac:dyDescent="0.25">
      <c r="A27" s="23"/>
    </row>
    <row r="28" spans="1:42" ht="15.75" x14ac:dyDescent="0.25">
      <c r="A28" s="23"/>
    </row>
    <row r="29" spans="1:42" ht="15.75" x14ac:dyDescent="0.25">
      <c r="A29" s="23"/>
    </row>
    <row r="30" spans="1:42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2017-11-01T12:14:47Z</cp:lastPrinted>
  <dcterms:created xsi:type="dcterms:W3CDTF">2011-08-31T07:37:26Z</dcterms:created>
  <dcterms:modified xsi:type="dcterms:W3CDTF">2020-06-01T08:36:26Z</dcterms:modified>
</cp:coreProperties>
</file>